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imo DE PAOLA\Dropbox\"/>
    </mc:Choice>
  </mc:AlternateContent>
  <xr:revisionPtr revIDLastSave="0" documentId="13_ncr:1_{D0A78F2D-073E-4BDE-AD3A-5A04D6C6ECA8}" xr6:coauthVersionLast="43" xr6:coauthVersionMax="43" xr10:uidLastSave="{00000000-0000-0000-0000-000000000000}"/>
  <bookViews>
    <workbookView xWindow="-108" yWindow="-108" windowWidth="23256" windowHeight="12576" tabRatio="714" activeTab="6" xr2:uid="{00000000-000D-0000-FFFF-FFFF00000000}"/>
  </bookViews>
  <sheets>
    <sheet name="Instructions" sheetId="11" r:id="rId1"/>
    <sheet name="Liste élèves" sheetId="1" r:id="rId2"/>
    <sheet name="Période 1" sheetId="2" r:id="rId3"/>
    <sheet name="Période 2" sheetId="5" r:id="rId4"/>
    <sheet name="Période 3" sheetId="6" r:id="rId5"/>
    <sheet name="Examens déc et juin" sheetId="7" r:id="rId6"/>
    <sheet name="Aperçu annuel et examen de sept" sheetId="8" r:id="rId7"/>
    <sheet name="Evolution graphique" sheetId="9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8" l="1"/>
  <c r="J1" i="8"/>
  <c r="R2" i="6"/>
  <c r="AA2" i="6"/>
  <c r="AA1" i="6"/>
  <c r="R1" i="6"/>
  <c r="AA2" i="5"/>
  <c r="AA1" i="5"/>
  <c r="R2" i="5"/>
  <c r="R1" i="5"/>
  <c r="F7" i="8" l="1"/>
  <c r="E7" i="8"/>
  <c r="D7" i="8"/>
  <c r="C38" i="9"/>
  <c r="D43" i="7"/>
  <c r="E43" i="7"/>
  <c r="F43" i="7"/>
  <c r="G43" i="7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B35" i="8" l="1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P43" i="7"/>
  <c r="O43" i="7"/>
  <c r="N43" i="7"/>
  <c r="M43" i="7"/>
  <c r="L43" i="7"/>
  <c r="H43" i="7"/>
  <c r="B37" i="7"/>
  <c r="C37" i="7"/>
  <c r="J37" i="7"/>
  <c r="G37" i="8" s="1"/>
  <c r="R37" i="7"/>
  <c r="Q37" i="7" s="1"/>
  <c r="B38" i="7"/>
  <c r="C38" i="7"/>
  <c r="J38" i="7"/>
  <c r="G38" i="8" s="1"/>
  <c r="R38" i="7"/>
  <c r="Q38" i="7" s="1"/>
  <c r="B39" i="7"/>
  <c r="C39" i="7"/>
  <c r="J39" i="7"/>
  <c r="I39" i="7" s="1"/>
  <c r="R39" i="7"/>
  <c r="Q39" i="7" s="1"/>
  <c r="B40" i="7"/>
  <c r="C40" i="7"/>
  <c r="J40" i="7"/>
  <c r="I40" i="7" s="1"/>
  <c r="R40" i="7"/>
  <c r="Q40" i="7" s="1"/>
  <c r="B41" i="7"/>
  <c r="C41" i="7"/>
  <c r="J41" i="7"/>
  <c r="G41" i="8" s="1"/>
  <c r="R41" i="7"/>
  <c r="Q41" i="7" s="1"/>
  <c r="B42" i="7"/>
  <c r="C42" i="7"/>
  <c r="J42" i="7"/>
  <c r="G42" i="8" s="1"/>
  <c r="R42" i="7"/>
  <c r="Q42" i="7" s="1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C9" i="7"/>
  <c r="B9" i="7"/>
  <c r="B8" i="7"/>
  <c r="K5" i="9"/>
  <c r="H30" i="9"/>
  <c r="D32" i="9"/>
  <c r="G32" i="9"/>
  <c r="H32" i="9"/>
  <c r="H33" i="9"/>
  <c r="D34" i="9"/>
  <c r="G34" i="9"/>
  <c r="H34" i="9"/>
  <c r="D35" i="9"/>
  <c r="G35" i="9"/>
  <c r="H35" i="9"/>
  <c r="D36" i="9"/>
  <c r="G36" i="9"/>
  <c r="H36" i="9"/>
  <c r="D37" i="9"/>
  <c r="G37" i="9"/>
  <c r="H37" i="9"/>
  <c r="D38" i="9"/>
  <c r="E38" i="9"/>
  <c r="F38" i="9"/>
  <c r="G38" i="9"/>
  <c r="H38" i="9"/>
  <c r="B34" i="9"/>
  <c r="B35" i="9"/>
  <c r="B36" i="9"/>
  <c r="B37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" i="9"/>
  <c r="K2" i="6"/>
  <c r="K1" i="6"/>
  <c r="K2" i="5"/>
  <c r="K1" i="5"/>
  <c r="K2" i="2"/>
  <c r="K1" i="2"/>
  <c r="P2" i="1"/>
  <c r="P1" i="1"/>
  <c r="H7" i="8"/>
  <c r="K7" i="8" s="1"/>
  <c r="G7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C8" i="8"/>
  <c r="B8" i="8"/>
  <c r="E2" i="8"/>
  <c r="R36" i="7"/>
  <c r="Q36" i="7" s="1"/>
  <c r="G31" i="9" s="1"/>
  <c r="R35" i="7"/>
  <c r="H35" i="8" s="1"/>
  <c r="R34" i="7"/>
  <c r="H34" i="8" s="1"/>
  <c r="R33" i="7"/>
  <c r="Q33" i="7" s="1"/>
  <c r="G28" i="9" s="1"/>
  <c r="R32" i="7"/>
  <c r="Q32" i="7" s="1"/>
  <c r="G27" i="9" s="1"/>
  <c r="R31" i="7"/>
  <c r="H31" i="8" s="1"/>
  <c r="R30" i="7"/>
  <c r="H30" i="8" s="1"/>
  <c r="R29" i="7"/>
  <c r="Q29" i="7" s="1"/>
  <c r="G24" i="9" s="1"/>
  <c r="R28" i="7"/>
  <c r="Q28" i="7" s="1"/>
  <c r="G23" i="9" s="1"/>
  <c r="R27" i="7"/>
  <c r="H27" i="8" s="1"/>
  <c r="R26" i="7"/>
  <c r="H26" i="8" s="1"/>
  <c r="R25" i="7"/>
  <c r="Q25" i="7" s="1"/>
  <c r="G20" i="9" s="1"/>
  <c r="R24" i="7"/>
  <c r="H24" i="8" s="1"/>
  <c r="R23" i="7"/>
  <c r="H23" i="8" s="1"/>
  <c r="R22" i="7"/>
  <c r="H22" i="8" s="1"/>
  <c r="R21" i="7"/>
  <c r="Q21" i="7" s="1"/>
  <c r="G16" i="9" s="1"/>
  <c r="R20" i="7"/>
  <c r="Q20" i="7" s="1"/>
  <c r="G15" i="9" s="1"/>
  <c r="R19" i="7"/>
  <c r="H19" i="8" s="1"/>
  <c r="R18" i="7"/>
  <c r="H18" i="8" s="1"/>
  <c r="R17" i="7"/>
  <c r="Q17" i="7" s="1"/>
  <c r="G12" i="9" s="1"/>
  <c r="R16" i="7"/>
  <c r="Q16" i="7" s="1"/>
  <c r="G11" i="9" s="1"/>
  <c r="R15" i="7"/>
  <c r="H15" i="8" s="1"/>
  <c r="R14" i="7"/>
  <c r="H14" i="8" s="1"/>
  <c r="R13" i="7"/>
  <c r="Q13" i="7" s="1"/>
  <c r="G8" i="9" s="1"/>
  <c r="R12" i="7"/>
  <c r="Q12" i="7" s="1"/>
  <c r="G7" i="9" s="1"/>
  <c r="R11" i="7"/>
  <c r="H11" i="8" s="1"/>
  <c r="R10" i="7"/>
  <c r="H10" i="8" s="1"/>
  <c r="R9" i="7"/>
  <c r="Q9" i="7" s="1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U7" i="7"/>
  <c r="R8" i="7"/>
  <c r="Q35" i="7"/>
  <c r="G30" i="9" s="1"/>
  <c r="Q34" i="7"/>
  <c r="G29" i="9" s="1"/>
  <c r="Q26" i="7"/>
  <c r="G21" i="9" s="1"/>
  <c r="J34" i="7"/>
  <c r="I34" i="7" s="1"/>
  <c r="D29" i="9" s="1"/>
  <c r="J35" i="7"/>
  <c r="I35" i="7" s="1"/>
  <c r="D30" i="9" s="1"/>
  <c r="J36" i="7"/>
  <c r="I36" i="7" s="1"/>
  <c r="D31" i="9" s="1"/>
  <c r="J33" i="7"/>
  <c r="I33" i="7" s="1"/>
  <c r="D28" i="9" s="1"/>
  <c r="J32" i="7"/>
  <c r="I32" i="7" s="1"/>
  <c r="D27" i="9" s="1"/>
  <c r="J31" i="7"/>
  <c r="I31" i="7" s="1"/>
  <c r="D26" i="9" s="1"/>
  <c r="J30" i="7"/>
  <c r="I30" i="7" s="1"/>
  <c r="D25" i="9" s="1"/>
  <c r="J29" i="7"/>
  <c r="I29" i="7" s="1"/>
  <c r="D24" i="9" s="1"/>
  <c r="J28" i="7"/>
  <c r="I28" i="7" s="1"/>
  <c r="D23" i="9" s="1"/>
  <c r="J27" i="7"/>
  <c r="I27" i="7" s="1"/>
  <c r="D22" i="9" s="1"/>
  <c r="J26" i="7"/>
  <c r="I26" i="7" s="1"/>
  <c r="D21" i="9" s="1"/>
  <c r="J25" i="7"/>
  <c r="I25" i="7" s="1"/>
  <c r="D20" i="9" s="1"/>
  <c r="J24" i="7"/>
  <c r="I24" i="7" s="1"/>
  <c r="D19" i="9" s="1"/>
  <c r="J23" i="7"/>
  <c r="I23" i="7" s="1"/>
  <c r="D18" i="9" s="1"/>
  <c r="J22" i="7"/>
  <c r="I22" i="7" s="1"/>
  <c r="D17" i="9" s="1"/>
  <c r="J21" i="7"/>
  <c r="I21" i="7" s="1"/>
  <c r="D16" i="9" s="1"/>
  <c r="J20" i="7"/>
  <c r="I20" i="7" s="1"/>
  <c r="D15" i="9" s="1"/>
  <c r="J19" i="7"/>
  <c r="I19" i="7" s="1"/>
  <c r="D14" i="9" s="1"/>
  <c r="J18" i="7"/>
  <c r="I18" i="7" s="1"/>
  <c r="D13" i="9" s="1"/>
  <c r="J17" i="7"/>
  <c r="I17" i="7" s="1"/>
  <c r="D12" i="9" s="1"/>
  <c r="J16" i="7"/>
  <c r="I16" i="7" s="1"/>
  <c r="D11" i="9" s="1"/>
  <c r="J15" i="7"/>
  <c r="I15" i="7" s="1"/>
  <c r="D10" i="9" s="1"/>
  <c r="J14" i="7"/>
  <c r="I14" i="7" s="1"/>
  <c r="D9" i="9" s="1"/>
  <c r="J13" i="7"/>
  <c r="I13" i="7" s="1"/>
  <c r="D8" i="9" s="1"/>
  <c r="J12" i="7"/>
  <c r="I12" i="7" s="1"/>
  <c r="D7" i="9" s="1"/>
  <c r="J11" i="7"/>
  <c r="I11" i="7" s="1"/>
  <c r="D6" i="9" s="1"/>
  <c r="J10" i="7"/>
  <c r="I10" i="7" s="1"/>
  <c r="D5" i="9" s="1"/>
  <c r="J9" i="7"/>
  <c r="I9" i="7" s="1"/>
  <c r="D4" i="9" s="1"/>
  <c r="J8" i="7"/>
  <c r="C8" i="7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M43" i="6"/>
  <c r="L43" i="6"/>
  <c r="K43" i="6"/>
  <c r="J43" i="6"/>
  <c r="I43" i="6"/>
  <c r="H43" i="6"/>
  <c r="G43" i="6"/>
  <c r="F43" i="6"/>
  <c r="E43" i="6"/>
  <c r="D43" i="6"/>
  <c r="AL42" i="6"/>
  <c r="AK42" i="6"/>
  <c r="AJ42" i="6"/>
  <c r="AI42" i="6"/>
  <c r="C42" i="6"/>
  <c r="B42" i="6"/>
  <c r="AL41" i="6"/>
  <c r="AK41" i="6"/>
  <c r="AJ41" i="6"/>
  <c r="AI41" i="6"/>
  <c r="C41" i="6"/>
  <c r="B41" i="6"/>
  <c r="AL40" i="6"/>
  <c r="AK40" i="6"/>
  <c r="AJ40" i="6"/>
  <c r="AI40" i="6"/>
  <c r="C40" i="6"/>
  <c r="B40" i="6"/>
  <c r="AL39" i="6"/>
  <c r="AK39" i="6"/>
  <c r="AJ39" i="6"/>
  <c r="AI39" i="6"/>
  <c r="C39" i="6"/>
  <c r="B39" i="6"/>
  <c r="AL38" i="6"/>
  <c r="AK38" i="6"/>
  <c r="AJ38" i="6"/>
  <c r="AI38" i="6"/>
  <c r="C38" i="6"/>
  <c r="B38" i="6"/>
  <c r="AL37" i="6"/>
  <c r="AK37" i="6"/>
  <c r="AJ37" i="6"/>
  <c r="AI37" i="6"/>
  <c r="C37" i="6"/>
  <c r="B37" i="6"/>
  <c r="AL36" i="6"/>
  <c r="AK36" i="6"/>
  <c r="AJ36" i="6"/>
  <c r="AI36" i="6"/>
  <c r="C36" i="6"/>
  <c r="B36" i="6"/>
  <c r="AL35" i="6"/>
  <c r="AK35" i="6"/>
  <c r="AJ35" i="6"/>
  <c r="AI35" i="6"/>
  <c r="C35" i="6"/>
  <c r="B35" i="6"/>
  <c r="AL34" i="6"/>
  <c r="AK34" i="6"/>
  <c r="AJ34" i="6"/>
  <c r="AI34" i="6"/>
  <c r="C34" i="6"/>
  <c r="B34" i="6"/>
  <c r="AL33" i="6"/>
  <c r="AK33" i="6"/>
  <c r="AJ33" i="6"/>
  <c r="AI33" i="6"/>
  <c r="C33" i="6"/>
  <c r="B33" i="6"/>
  <c r="AL32" i="6"/>
  <c r="AK32" i="6"/>
  <c r="AJ32" i="6"/>
  <c r="AI32" i="6"/>
  <c r="C32" i="6"/>
  <c r="B32" i="6"/>
  <c r="AL31" i="6"/>
  <c r="AK31" i="6"/>
  <c r="AJ31" i="6"/>
  <c r="AI31" i="6"/>
  <c r="C31" i="6"/>
  <c r="B31" i="6"/>
  <c r="AL30" i="6"/>
  <c r="AK30" i="6"/>
  <c r="AJ30" i="6"/>
  <c r="AI30" i="6"/>
  <c r="C30" i="6"/>
  <c r="B30" i="6"/>
  <c r="AL29" i="6"/>
  <c r="AK29" i="6"/>
  <c r="AJ29" i="6"/>
  <c r="AI29" i="6"/>
  <c r="C29" i="6"/>
  <c r="B29" i="6"/>
  <c r="AL28" i="6"/>
  <c r="AK28" i="6"/>
  <c r="AJ28" i="6"/>
  <c r="AI28" i="6"/>
  <c r="C28" i="6"/>
  <c r="B28" i="6"/>
  <c r="AL27" i="6"/>
  <c r="AK27" i="6"/>
  <c r="AJ27" i="6"/>
  <c r="AI27" i="6"/>
  <c r="C27" i="6"/>
  <c r="B27" i="6"/>
  <c r="AL26" i="6"/>
  <c r="AK26" i="6"/>
  <c r="AJ26" i="6"/>
  <c r="AI26" i="6"/>
  <c r="C26" i="6"/>
  <c r="B26" i="6"/>
  <c r="AL25" i="6"/>
  <c r="AK25" i="6"/>
  <c r="AJ25" i="6"/>
  <c r="AI25" i="6"/>
  <c r="C25" i="6"/>
  <c r="B25" i="6"/>
  <c r="AL24" i="6"/>
  <c r="AK24" i="6"/>
  <c r="AJ24" i="6"/>
  <c r="AI24" i="6"/>
  <c r="C24" i="6"/>
  <c r="B24" i="6"/>
  <c r="AL23" i="6"/>
  <c r="AK23" i="6"/>
  <c r="AJ23" i="6"/>
  <c r="AI23" i="6"/>
  <c r="C23" i="6"/>
  <c r="B23" i="6"/>
  <c r="AL22" i="6"/>
  <c r="AK22" i="6"/>
  <c r="AJ22" i="6"/>
  <c r="AI22" i="6"/>
  <c r="C22" i="6"/>
  <c r="B22" i="6"/>
  <c r="AL21" i="6"/>
  <c r="AK21" i="6"/>
  <c r="AJ21" i="6"/>
  <c r="AI21" i="6"/>
  <c r="C21" i="6"/>
  <c r="B21" i="6"/>
  <c r="AL20" i="6"/>
  <c r="AK20" i="6"/>
  <c r="AJ20" i="6"/>
  <c r="AI20" i="6"/>
  <c r="C20" i="6"/>
  <c r="B20" i="6"/>
  <c r="AL19" i="6"/>
  <c r="AK19" i="6"/>
  <c r="AJ19" i="6"/>
  <c r="AI19" i="6"/>
  <c r="C19" i="6"/>
  <c r="B19" i="6"/>
  <c r="AL18" i="6"/>
  <c r="AK18" i="6"/>
  <c r="AJ18" i="6"/>
  <c r="AI18" i="6"/>
  <c r="C18" i="6"/>
  <c r="B18" i="6"/>
  <c r="AL17" i="6"/>
  <c r="AK17" i="6"/>
  <c r="AJ17" i="6"/>
  <c r="AI17" i="6"/>
  <c r="C17" i="6"/>
  <c r="B17" i="6"/>
  <c r="AL16" i="6"/>
  <c r="AK16" i="6"/>
  <c r="AJ16" i="6"/>
  <c r="AI16" i="6"/>
  <c r="C16" i="6"/>
  <c r="B16" i="6"/>
  <c r="AL15" i="6"/>
  <c r="AK15" i="6"/>
  <c r="AJ15" i="6"/>
  <c r="AI15" i="6"/>
  <c r="C15" i="6"/>
  <c r="B15" i="6"/>
  <c r="AL14" i="6"/>
  <c r="AK14" i="6"/>
  <c r="AJ14" i="6"/>
  <c r="AI14" i="6"/>
  <c r="C14" i="6"/>
  <c r="B14" i="6"/>
  <c r="AL13" i="6"/>
  <c r="AK13" i="6"/>
  <c r="AJ13" i="6"/>
  <c r="AI13" i="6"/>
  <c r="C13" i="6"/>
  <c r="B13" i="6"/>
  <c r="AL12" i="6"/>
  <c r="AK12" i="6"/>
  <c r="AJ12" i="6"/>
  <c r="AI12" i="6"/>
  <c r="C12" i="6"/>
  <c r="B12" i="6"/>
  <c r="AL11" i="6"/>
  <c r="AK11" i="6"/>
  <c r="AJ11" i="6"/>
  <c r="AI11" i="6"/>
  <c r="C11" i="6"/>
  <c r="B11" i="6"/>
  <c r="AL10" i="6"/>
  <c r="AK10" i="6"/>
  <c r="AJ10" i="6"/>
  <c r="AI10" i="6"/>
  <c r="C10" i="6"/>
  <c r="B10" i="6"/>
  <c r="AL9" i="6"/>
  <c r="AK9" i="6"/>
  <c r="AJ9" i="6"/>
  <c r="AI9" i="6"/>
  <c r="C9" i="6"/>
  <c r="B9" i="6"/>
  <c r="AL8" i="6"/>
  <c r="AK8" i="6"/>
  <c r="AJ8" i="6"/>
  <c r="AI8" i="6"/>
  <c r="AG43" i="6"/>
  <c r="C8" i="6"/>
  <c r="B8" i="6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M43" i="5"/>
  <c r="L43" i="5"/>
  <c r="K43" i="5"/>
  <c r="J43" i="5"/>
  <c r="I43" i="5"/>
  <c r="H43" i="5"/>
  <c r="G43" i="5"/>
  <c r="F43" i="5"/>
  <c r="E43" i="5"/>
  <c r="D43" i="5"/>
  <c r="AL42" i="5"/>
  <c r="AK42" i="5"/>
  <c r="AJ42" i="5"/>
  <c r="AI42" i="5"/>
  <c r="AH42" i="5"/>
  <c r="C42" i="5"/>
  <c r="B42" i="5"/>
  <c r="AL41" i="5"/>
  <c r="AK41" i="5"/>
  <c r="AJ41" i="5"/>
  <c r="AI41" i="5"/>
  <c r="AH41" i="5"/>
  <c r="C41" i="5"/>
  <c r="B41" i="5"/>
  <c r="AL40" i="5"/>
  <c r="AK40" i="5"/>
  <c r="AJ40" i="5"/>
  <c r="AI40" i="5"/>
  <c r="AH40" i="5"/>
  <c r="C40" i="5"/>
  <c r="B40" i="5"/>
  <c r="AL39" i="5"/>
  <c r="AK39" i="5"/>
  <c r="AJ39" i="5"/>
  <c r="AI39" i="5"/>
  <c r="AH39" i="5"/>
  <c r="C39" i="5"/>
  <c r="B39" i="5"/>
  <c r="AL38" i="5"/>
  <c r="AK38" i="5"/>
  <c r="AJ38" i="5"/>
  <c r="AI38" i="5"/>
  <c r="AH38" i="5"/>
  <c r="C38" i="5"/>
  <c r="B38" i="5"/>
  <c r="AL37" i="5"/>
  <c r="AK37" i="5"/>
  <c r="AJ37" i="5"/>
  <c r="AI37" i="5"/>
  <c r="AH37" i="5"/>
  <c r="C37" i="5"/>
  <c r="B37" i="5"/>
  <c r="AL36" i="5"/>
  <c r="AK36" i="5"/>
  <c r="AJ36" i="5"/>
  <c r="AI36" i="5"/>
  <c r="AH36" i="5"/>
  <c r="C36" i="5"/>
  <c r="B36" i="5"/>
  <c r="AL35" i="5"/>
  <c r="AK35" i="5"/>
  <c r="AJ35" i="5"/>
  <c r="AI35" i="5"/>
  <c r="AH35" i="5"/>
  <c r="C35" i="5"/>
  <c r="B35" i="5"/>
  <c r="AL34" i="5"/>
  <c r="AK34" i="5"/>
  <c r="AJ34" i="5"/>
  <c r="AI34" i="5"/>
  <c r="AH34" i="5"/>
  <c r="C34" i="5"/>
  <c r="B34" i="5"/>
  <c r="AL33" i="5"/>
  <c r="AK33" i="5"/>
  <c r="AJ33" i="5"/>
  <c r="AI33" i="5"/>
  <c r="AH33" i="5"/>
  <c r="C33" i="5"/>
  <c r="B33" i="5"/>
  <c r="AL32" i="5"/>
  <c r="AK32" i="5"/>
  <c r="AJ32" i="5"/>
  <c r="AI32" i="5"/>
  <c r="AH32" i="5"/>
  <c r="C32" i="5"/>
  <c r="B32" i="5"/>
  <c r="AL31" i="5"/>
  <c r="AK31" i="5"/>
  <c r="AJ31" i="5"/>
  <c r="AI31" i="5"/>
  <c r="AH31" i="5"/>
  <c r="C31" i="5"/>
  <c r="B31" i="5"/>
  <c r="AL30" i="5"/>
  <c r="AK30" i="5"/>
  <c r="AJ30" i="5"/>
  <c r="AI30" i="5"/>
  <c r="AH30" i="5"/>
  <c r="C30" i="5"/>
  <c r="B30" i="5"/>
  <c r="AL29" i="5"/>
  <c r="AK29" i="5"/>
  <c r="AJ29" i="5"/>
  <c r="AI29" i="5"/>
  <c r="AH29" i="5"/>
  <c r="C29" i="5"/>
  <c r="B29" i="5"/>
  <c r="AL28" i="5"/>
  <c r="AK28" i="5"/>
  <c r="AJ28" i="5"/>
  <c r="AI28" i="5"/>
  <c r="AH28" i="5"/>
  <c r="C28" i="5"/>
  <c r="B28" i="5"/>
  <c r="AL27" i="5"/>
  <c r="AK27" i="5"/>
  <c r="AJ27" i="5"/>
  <c r="AI27" i="5"/>
  <c r="AH27" i="5"/>
  <c r="C27" i="5"/>
  <c r="B27" i="5"/>
  <c r="AL26" i="5"/>
  <c r="AK26" i="5"/>
  <c r="AJ26" i="5"/>
  <c r="AI26" i="5"/>
  <c r="AH26" i="5"/>
  <c r="C26" i="5"/>
  <c r="B26" i="5"/>
  <c r="AL25" i="5"/>
  <c r="AK25" i="5"/>
  <c r="AJ25" i="5"/>
  <c r="AI25" i="5"/>
  <c r="AH25" i="5"/>
  <c r="C25" i="5"/>
  <c r="B25" i="5"/>
  <c r="AL24" i="5"/>
  <c r="AK24" i="5"/>
  <c r="AJ24" i="5"/>
  <c r="AI24" i="5"/>
  <c r="AH24" i="5"/>
  <c r="C24" i="5"/>
  <c r="B24" i="5"/>
  <c r="AL23" i="5"/>
  <c r="AK23" i="5"/>
  <c r="AJ23" i="5"/>
  <c r="AI23" i="5"/>
  <c r="AH23" i="5"/>
  <c r="C23" i="5"/>
  <c r="B23" i="5"/>
  <c r="AL22" i="5"/>
  <c r="AK22" i="5"/>
  <c r="AJ22" i="5"/>
  <c r="AI22" i="5"/>
  <c r="AH22" i="5"/>
  <c r="C22" i="5"/>
  <c r="B22" i="5"/>
  <c r="AL21" i="5"/>
  <c r="AK21" i="5"/>
  <c r="AJ21" i="5"/>
  <c r="AI21" i="5"/>
  <c r="AH21" i="5"/>
  <c r="C21" i="5"/>
  <c r="B21" i="5"/>
  <c r="AL20" i="5"/>
  <c r="AK20" i="5"/>
  <c r="AJ20" i="5"/>
  <c r="AI20" i="5"/>
  <c r="AH20" i="5"/>
  <c r="C20" i="5"/>
  <c r="B20" i="5"/>
  <c r="AL19" i="5"/>
  <c r="AK19" i="5"/>
  <c r="AJ19" i="5"/>
  <c r="AI19" i="5"/>
  <c r="AH19" i="5"/>
  <c r="C19" i="5"/>
  <c r="B19" i="5"/>
  <c r="AL18" i="5"/>
  <c r="AK18" i="5"/>
  <c r="AJ18" i="5"/>
  <c r="AI18" i="5"/>
  <c r="AH18" i="5"/>
  <c r="C18" i="5"/>
  <c r="B18" i="5"/>
  <c r="AL17" i="5"/>
  <c r="AK17" i="5"/>
  <c r="AJ17" i="5"/>
  <c r="AI17" i="5"/>
  <c r="AH17" i="5"/>
  <c r="C17" i="5"/>
  <c r="B17" i="5"/>
  <c r="AL16" i="5"/>
  <c r="AK16" i="5"/>
  <c r="AJ16" i="5"/>
  <c r="AI16" i="5"/>
  <c r="AH16" i="5"/>
  <c r="C16" i="5"/>
  <c r="B16" i="5"/>
  <c r="AL15" i="5"/>
  <c r="AK15" i="5"/>
  <c r="AJ15" i="5"/>
  <c r="AI15" i="5"/>
  <c r="AH15" i="5"/>
  <c r="C15" i="5"/>
  <c r="B15" i="5"/>
  <c r="AL14" i="5"/>
  <c r="AK14" i="5"/>
  <c r="AJ14" i="5"/>
  <c r="AI14" i="5"/>
  <c r="AH14" i="5"/>
  <c r="C14" i="5"/>
  <c r="B14" i="5"/>
  <c r="AL13" i="5"/>
  <c r="AK13" i="5"/>
  <c r="AJ13" i="5"/>
  <c r="AI13" i="5"/>
  <c r="AH13" i="5"/>
  <c r="C13" i="5"/>
  <c r="B13" i="5"/>
  <c r="AL12" i="5"/>
  <c r="AK12" i="5"/>
  <c r="AJ12" i="5"/>
  <c r="AI12" i="5"/>
  <c r="AH12" i="5"/>
  <c r="C12" i="5"/>
  <c r="B12" i="5"/>
  <c r="AL11" i="5"/>
  <c r="AK11" i="5"/>
  <c r="AJ11" i="5"/>
  <c r="AI11" i="5"/>
  <c r="AH11" i="5"/>
  <c r="C11" i="5"/>
  <c r="B11" i="5"/>
  <c r="AL10" i="5"/>
  <c r="AK10" i="5"/>
  <c r="AJ10" i="5"/>
  <c r="AI10" i="5"/>
  <c r="AH10" i="5"/>
  <c r="C10" i="5"/>
  <c r="B10" i="5"/>
  <c r="AL9" i="5"/>
  <c r="AK9" i="5"/>
  <c r="AJ9" i="5"/>
  <c r="AI9" i="5"/>
  <c r="AH9" i="5"/>
  <c r="C9" i="5"/>
  <c r="B9" i="5"/>
  <c r="AL8" i="5"/>
  <c r="AK8" i="5"/>
  <c r="AJ8" i="5"/>
  <c r="AI8" i="5"/>
  <c r="AH8" i="5"/>
  <c r="AG43" i="5"/>
  <c r="C8" i="5"/>
  <c r="B8" i="5"/>
  <c r="AL42" i="2"/>
  <c r="AK42" i="2"/>
  <c r="AJ42" i="2"/>
  <c r="AI42" i="2"/>
  <c r="AH42" i="2"/>
  <c r="AL41" i="2"/>
  <c r="AK41" i="2"/>
  <c r="AJ41" i="2"/>
  <c r="AI41" i="2"/>
  <c r="AH41" i="2"/>
  <c r="AL40" i="2"/>
  <c r="AK40" i="2"/>
  <c r="AJ40" i="2"/>
  <c r="AI40" i="2"/>
  <c r="AH40" i="2"/>
  <c r="AL39" i="2"/>
  <c r="AK39" i="2"/>
  <c r="AJ39" i="2"/>
  <c r="AI39" i="2"/>
  <c r="AH39" i="2"/>
  <c r="AL38" i="2"/>
  <c r="AK38" i="2"/>
  <c r="AJ38" i="2"/>
  <c r="AI38" i="2"/>
  <c r="AH38" i="2"/>
  <c r="AL37" i="2"/>
  <c r="AK37" i="2"/>
  <c r="AJ37" i="2"/>
  <c r="AI37" i="2"/>
  <c r="AH37" i="2"/>
  <c r="AL36" i="2"/>
  <c r="AK36" i="2"/>
  <c r="AJ36" i="2"/>
  <c r="AI36" i="2"/>
  <c r="AH36" i="2"/>
  <c r="AL35" i="2"/>
  <c r="AK35" i="2"/>
  <c r="AJ35" i="2"/>
  <c r="AI35" i="2"/>
  <c r="AH35" i="2"/>
  <c r="AL34" i="2"/>
  <c r="AK34" i="2"/>
  <c r="AJ34" i="2"/>
  <c r="AI34" i="2"/>
  <c r="AH34" i="2"/>
  <c r="AL33" i="2"/>
  <c r="AK33" i="2"/>
  <c r="AJ33" i="2"/>
  <c r="AI33" i="2"/>
  <c r="AH33" i="2"/>
  <c r="AL32" i="2"/>
  <c r="AK32" i="2"/>
  <c r="AJ32" i="2"/>
  <c r="AI32" i="2"/>
  <c r="AH32" i="2"/>
  <c r="AL31" i="2"/>
  <c r="AK31" i="2"/>
  <c r="AJ31" i="2"/>
  <c r="AI31" i="2"/>
  <c r="AH31" i="2"/>
  <c r="AL30" i="2"/>
  <c r="AK30" i="2"/>
  <c r="AJ30" i="2"/>
  <c r="AI30" i="2"/>
  <c r="AH30" i="2"/>
  <c r="AL29" i="2"/>
  <c r="AK29" i="2"/>
  <c r="AJ29" i="2"/>
  <c r="AI29" i="2"/>
  <c r="AH29" i="2"/>
  <c r="AL28" i="2"/>
  <c r="AK28" i="2"/>
  <c r="AJ28" i="2"/>
  <c r="AI28" i="2"/>
  <c r="AH28" i="2"/>
  <c r="AL27" i="2"/>
  <c r="AK27" i="2"/>
  <c r="AJ27" i="2"/>
  <c r="AI27" i="2"/>
  <c r="AH27" i="2"/>
  <c r="AL26" i="2"/>
  <c r="AK26" i="2"/>
  <c r="AJ26" i="2"/>
  <c r="AI26" i="2"/>
  <c r="AH26" i="2"/>
  <c r="AL25" i="2"/>
  <c r="AK25" i="2"/>
  <c r="AJ25" i="2"/>
  <c r="AI25" i="2"/>
  <c r="AH25" i="2"/>
  <c r="AL24" i="2"/>
  <c r="AK24" i="2"/>
  <c r="AJ24" i="2"/>
  <c r="AI24" i="2"/>
  <c r="AH24" i="2"/>
  <c r="AL23" i="2"/>
  <c r="AK23" i="2"/>
  <c r="AJ23" i="2"/>
  <c r="AI23" i="2"/>
  <c r="AH23" i="2"/>
  <c r="AL22" i="2"/>
  <c r="AK22" i="2"/>
  <c r="AJ22" i="2"/>
  <c r="AI22" i="2"/>
  <c r="AH22" i="2"/>
  <c r="AL21" i="2"/>
  <c r="AK21" i="2"/>
  <c r="AJ21" i="2"/>
  <c r="AI21" i="2"/>
  <c r="AH21" i="2"/>
  <c r="AL20" i="2"/>
  <c r="AK20" i="2"/>
  <c r="AJ20" i="2"/>
  <c r="AI20" i="2"/>
  <c r="AH20" i="2"/>
  <c r="AL19" i="2"/>
  <c r="AK19" i="2"/>
  <c r="AJ19" i="2"/>
  <c r="AI19" i="2"/>
  <c r="AH19" i="2"/>
  <c r="AL18" i="2"/>
  <c r="AK18" i="2"/>
  <c r="AJ18" i="2"/>
  <c r="AI18" i="2"/>
  <c r="AH18" i="2"/>
  <c r="AL17" i="2"/>
  <c r="AK17" i="2"/>
  <c r="AJ17" i="2"/>
  <c r="AI17" i="2"/>
  <c r="AH17" i="2"/>
  <c r="AL16" i="2"/>
  <c r="AK16" i="2"/>
  <c r="AJ16" i="2"/>
  <c r="AI16" i="2"/>
  <c r="AH16" i="2"/>
  <c r="AL15" i="2"/>
  <c r="AK15" i="2"/>
  <c r="AJ15" i="2"/>
  <c r="AI15" i="2"/>
  <c r="AH15" i="2"/>
  <c r="AL14" i="2"/>
  <c r="AK14" i="2"/>
  <c r="AJ14" i="2"/>
  <c r="AI14" i="2"/>
  <c r="AH14" i="2"/>
  <c r="AL13" i="2"/>
  <c r="AK13" i="2"/>
  <c r="AJ13" i="2"/>
  <c r="AI13" i="2"/>
  <c r="AH13" i="2"/>
  <c r="AL12" i="2"/>
  <c r="AK12" i="2"/>
  <c r="AJ12" i="2"/>
  <c r="AI12" i="2"/>
  <c r="AH12" i="2"/>
  <c r="AL11" i="2"/>
  <c r="AK11" i="2"/>
  <c r="AJ11" i="2"/>
  <c r="AI11" i="2"/>
  <c r="AH11" i="2"/>
  <c r="AL10" i="2"/>
  <c r="AK10" i="2"/>
  <c r="AJ10" i="2"/>
  <c r="AI10" i="2"/>
  <c r="AH10" i="2"/>
  <c r="AL9" i="2"/>
  <c r="AK9" i="2"/>
  <c r="AJ9" i="2"/>
  <c r="AI9" i="2"/>
  <c r="AH9" i="2"/>
  <c r="AD43" i="2"/>
  <c r="AA43" i="2"/>
  <c r="W43" i="2"/>
  <c r="AL8" i="2"/>
  <c r="AK8" i="2"/>
  <c r="AJ8" i="2"/>
  <c r="AI8" i="2"/>
  <c r="AF43" i="2"/>
  <c r="AE43" i="2"/>
  <c r="AC43" i="2"/>
  <c r="AB43" i="2"/>
  <c r="Z43" i="2"/>
  <c r="Y43" i="2"/>
  <c r="X43" i="2"/>
  <c r="V43" i="2"/>
  <c r="U43" i="2"/>
  <c r="T43" i="2"/>
  <c r="S43" i="2"/>
  <c r="R43" i="2"/>
  <c r="Q43" i="2"/>
  <c r="P43" i="2"/>
  <c r="M43" i="2"/>
  <c r="L43" i="2"/>
  <c r="K43" i="2"/>
  <c r="J43" i="2"/>
  <c r="I43" i="2"/>
  <c r="H43" i="2"/>
  <c r="G43" i="2"/>
  <c r="F43" i="2"/>
  <c r="E43" i="2"/>
  <c r="D43" i="2"/>
  <c r="Q31" i="7" l="1"/>
  <c r="G26" i="9" s="1"/>
  <c r="Q15" i="7"/>
  <c r="G10" i="9" s="1"/>
  <c r="Q27" i="7"/>
  <c r="G22" i="9" s="1"/>
  <c r="Q19" i="7"/>
  <c r="G14" i="9" s="1"/>
  <c r="Q23" i="7"/>
  <c r="G18" i="9" s="1"/>
  <c r="Q24" i="7"/>
  <c r="G19" i="9" s="1"/>
  <c r="H36" i="8"/>
  <c r="AN10" i="6"/>
  <c r="H40" i="8"/>
  <c r="Q14" i="7"/>
  <c r="G9" i="9" s="1"/>
  <c r="Q22" i="7"/>
  <c r="G17" i="9" s="1"/>
  <c r="H41" i="8"/>
  <c r="H37" i="8"/>
  <c r="Q30" i="7"/>
  <c r="G25" i="9" s="1"/>
  <c r="H42" i="8"/>
  <c r="H38" i="8"/>
  <c r="Q18" i="7"/>
  <c r="G13" i="9" s="1"/>
  <c r="H39" i="8"/>
  <c r="AM10" i="6"/>
  <c r="F5" i="9" s="1"/>
  <c r="AN14" i="6"/>
  <c r="F14" i="8" s="1"/>
  <c r="AN42" i="6"/>
  <c r="AN11" i="6"/>
  <c r="F11" i="8" s="1"/>
  <c r="AL43" i="5"/>
  <c r="Q8" i="7"/>
  <c r="R44" i="7"/>
  <c r="I8" i="7"/>
  <c r="J44" i="7"/>
  <c r="AN12" i="6"/>
  <c r="AN16" i="6"/>
  <c r="F16" i="8" s="1"/>
  <c r="AN18" i="6"/>
  <c r="AL43" i="6"/>
  <c r="AN41" i="6"/>
  <c r="F41" i="8" s="1"/>
  <c r="AN15" i="6"/>
  <c r="F15" i="8" s="1"/>
  <c r="AI43" i="5"/>
  <c r="AJ43" i="5"/>
  <c r="AK43" i="5"/>
  <c r="G4" i="9"/>
  <c r="G27" i="8"/>
  <c r="G40" i="8"/>
  <c r="G39" i="8"/>
  <c r="G36" i="8"/>
  <c r="G35" i="8"/>
  <c r="G15" i="8"/>
  <c r="G31" i="8"/>
  <c r="G23" i="8"/>
  <c r="G19" i="8"/>
  <c r="I42" i="7"/>
  <c r="I41" i="7"/>
  <c r="I38" i="7"/>
  <c r="I37" i="7"/>
  <c r="Q10" i="7"/>
  <c r="G5" i="9" s="1"/>
  <c r="Q11" i="7"/>
  <c r="G6" i="9" s="1"/>
  <c r="G11" i="8"/>
  <c r="F10" i="8"/>
  <c r="H12" i="8"/>
  <c r="H16" i="8"/>
  <c r="H20" i="8"/>
  <c r="H28" i="8"/>
  <c r="H32" i="8"/>
  <c r="G12" i="8"/>
  <c r="G16" i="8"/>
  <c r="G20" i="8"/>
  <c r="G24" i="8"/>
  <c r="G28" i="8"/>
  <c r="G32" i="8"/>
  <c r="H9" i="8"/>
  <c r="H13" i="8"/>
  <c r="H17" i="8"/>
  <c r="H21" i="8"/>
  <c r="H25" i="8"/>
  <c r="H29" i="8"/>
  <c r="H33" i="8"/>
  <c r="G9" i="8"/>
  <c r="G13" i="8"/>
  <c r="G17" i="8"/>
  <c r="G21" i="8"/>
  <c r="G25" i="8"/>
  <c r="G29" i="8"/>
  <c r="G33" i="8"/>
  <c r="G10" i="8"/>
  <c r="G14" i="8"/>
  <c r="G18" i="8"/>
  <c r="G22" i="8"/>
  <c r="G26" i="8"/>
  <c r="G30" i="8"/>
  <c r="G34" i="8"/>
  <c r="G8" i="8"/>
  <c r="H8" i="8"/>
  <c r="AN12" i="5"/>
  <c r="AM12" i="5" s="1"/>
  <c r="AN18" i="5"/>
  <c r="AM18" i="5" s="1"/>
  <c r="AN20" i="5"/>
  <c r="AM20" i="5" s="1"/>
  <c r="AN22" i="5"/>
  <c r="AM22" i="5" s="1"/>
  <c r="AN24" i="5"/>
  <c r="AM24" i="5" s="1"/>
  <c r="AN26" i="5"/>
  <c r="AM26" i="5" s="1"/>
  <c r="AN28" i="5"/>
  <c r="AM28" i="5" s="1"/>
  <c r="AN30" i="5"/>
  <c r="AM30" i="5" s="1"/>
  <c r="AN32" i="5"/>
  <c r="AM32" i="5" s="1"/>
  <c r="AN34" i="5"/>
  <c r="AM34" i="5" s="1"/>
  <c r="AN36" i="5"/>
  <c r="AM36" i="5" s="1"/>
  <c r="AN38" i="5"/>
  <c r="AM38" i="5" s="1"/>
  <c r="AN40" i="5"/>
  <c r="AM40" i="5" s="1"/>
  <c r="AN42" i="5"/>
  <c r="AM42" i="5" s="1"/>
  <c r="AH43" i="5"/>
  <c r="AN10" i="5"/>
  <c r="AM10" i="5" s="1"/>
  <c r="AN14" i="5"/>
  <c r="AM14" i="5" s="1"/>
  <c r="AN16" i="5"/>
  <c r="AM16" i="5" s="1"/>
  <c r="AN9" i="5"/>
  <c r="AM9" i="5" s="1"/>
  <c r="AN11" i="5"/>
  <c r="AM11" i="5" s="1"/>
  <c r="AN13" i="5"/>
  <c r="AM13" i="5" s="1"/>
  <c r="AN15" i="5"/>
  <c r="AM15" i="5" s="1"/>
  <c r="AN17" i="5"/>
  <c r="AM17" i="5" s="1"/>
  <c r="AN19" i="5"/>
  <c r="AM19" i="5" s="1"/>
  <c r="AN21" i="5"/>
  <c r="AM21" i="5" s="1"/>
  <c r="AN23" i="5"/>
  <c r="AM23" i="5" s="1"/>
  <c r="AN25" i="5"/>
  <c r="AM25" i="5" s="1"/>
  <c r="AN27" i="5"/>
  <c r="AM27" i="5" s="1"/>
  <c r="AN29" i="5"/>
  <c r="AM29" i="5" s="1"/>
  <c r="AN31" i="5"/>
  <c r="AM31" i="5" s="1"/>
  <c r="AN33" i="5"/>
  <c r="AM33" i="5" s="1"/>
  <c r="AN35" i="5"/>
  <c r="AM35" i="5" s="1"/>
  <c r="AN37" i="5"/>
  <c r="AM37" i="5" s="1"/>
  <c r="AN39" i="5"/>
  <c r="AM39" i="5" s="1"/>
  <c r="AN41" i="5"/>
  <c r="AM41" i="5" s="1"/>
  <c r="AN9" i="6"/>
  <c r="AM9" i="6" s="1"/>
  <c r="AK43" i="6"/>
  <c r="AN17" i="6"/>
  <c r="AJ43" i="6"/>
  <c r="AN13" i="6"/>
  <c r="AI43" i="6"/>
  <c r="AH43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M37" i="6" s="1"/>
  <c r="AN38" i="6"/>
  <c r="AM38" i="6" s="1"/>
  <c r="AN39" i="6"/>
  <c r="AM39" i="6" s="1"/>
  <c r="AN40" i="6"/>
  <c r="AM40" i="6" s="1"/>
  <c r="AN8" i="6"/>
  <c r="AM8" i="6" s="1"/>
  <c r="AN8" i="5"/>
  <c r="AM8" i="5" s="1"/>
  <c r="AI43" i="2"/>
  <c r="AJ43" i="2"/>
  <c r="AK43" i="2"/>
  <c r="F35" i="8" l="1"/>
  <c r="AM35" i="6"/>
  <c r="F30" i="9" s="1"/>
  <c r="F23" i="8"/>
  <c r="AM23" i="6"/>
  <c r="F18" i="9" s="1"/>
  <c r="AM12" i="6"/>
  <c r="F7" i="9" s="1"/>
  <c r="AM42" i="6"/>
  <c r="F37" i="9" s="1"/>
  <c r="F34" i="8"/>
  <c r="AM34" i="6"/>
  <c r="F29" i="9" s="1"/>
  <c r="F30" i="8"/>
  <c r="AM30" i="6"/>
  <c r="F25" i="9" s="1"/>
  <c r="F26" i="8"/>
  <c r="AM26" i="6"/>
  <c r="F21" i="9" s="1"/>
  <c r="F22" i="8"/>
  <c r="AM22" i="6"/>
  <c r="F17" i="9" s="1"/>
  <c r="F17" i="8"/>
  <c r="AM17" i="6"/>
  <c r="F12" i="9" s="1"/>
  <c r="AM14" i="6"/>
  <c r="F9" i="9" s="1"/>
  <c r="F31" i="8"/>
  <c r="AM31" i="6"/>
  <c r="F19" i="8"/>
  <c r="AM19" i="6"/>
  <c r="F14" i="9" s="1"/>
  <c r="AM41" i="6"/>
  <c r="F36" i="9" s="1"/>
  <c r="F33" i="8"/>
  <c r="AM33" i="6"/>
  <c r="F28" i="9" s="1"/>
  <c r="F29" i="8"/>
  <c r="AM29" i="6"/>
  <c r="F24" i="9" s="1"/>
  <c r="F25" i="8"/>
  <c r="AM25" i="6"/>
  <c r="F20" i="9" s="1"/>
  <c r="F21" i="8"/>
  <c r="AM21" i="6"/>
  <c r="F16" i="9" s="1"/>
  <c r="F42" i="8"/>
  <c r="AM18" i="6"/>
  <c r="F13" i="9" s="1"/>
  <c r="F27" i="8"/>
  <c r="AM27" i="6"/>
  <c r="F22" i="9" s="1"/>
  <c r="F36" i="8"/>
  <c r="AM36" i="6"/>
  <c r="F31" i="9" s="1"/>
  <c r="F32" i="8"/>
  <c r="AM32" i="6"/>
  <c r="F27" i="9" s="1"/>
  <c r="F28" i="8"/>
  <c r="AM28" i="6"/>
  <c r="F23" i="9" s="1"/>
  <c r="F24" i="8"/>
  <c r="AM24" i="6"/>
  <c r="F19" i="9" s="1"/>
  <c r="F20" i="8"/>
  <c r="AM20" i="6"/>
  <c r="F13" i="8"/>
  <c r="AM13" i="6"/>
  <c r="F12" i="8"/>
  <c r="AM15" i="6"/>
  <c r="F10" i="9" s="1"/>
  <c r="AM16" i="6"/>
  <c r="F11" i="9" s="1"/>
  <c r="AM11" i="6"/>
  <c r="F6" i="9" s="1"/>
  <c r="G3" i="9"/>
  <c r="Q44" i="7"/>
  <c r="G33" i="9" s="1"/>
  <c r="O7" i="9" s="1"/>
  <c r="D3" i="9"/>
  <c r="I44" i="7"/>
  <c r="D33" i="9" s="1"/>
  <c r="L7" i="9" s="1"/>
  <c r="F8" i="8"/>
  <c r="AN44" i="6"/>
  <c r="E8" i="8"/>
  <c r="AN44" i="5"/>
  <c r="F18" i="8"/>
  <c r="F32" i="9"/>
  <c r="F37" i="8"/>
  <c r="F34" i="9"/>
  <c r="F39" i="8"/>
  <c r="F33" i="9"/>
  <c r="F38" i="8"/>
  <c r="F4" i="9"/>
  <c r="F9" i="8"/>
  <c r="F35" i="9"/>
  <c r="F40" i="8"/>
  <c r="E32" i="9"/>
  <c r="E37" i="8"/>
  <c r="E35" i="9"/>
  <c r="E40" i="8"/>
  <c r="E36" i="9"/>
  <c r="E41" i="8"/>
  <c r="E31" i="9"/>
  <c r="E36" i="8"/>
  <c r="E30" i="9"/>
  <c r="E35" i="8"/>
  <c r="E33" i="9"/>
  <c r="E38" i="8"/>
  <c r="E34" i="9"/>
  <c r="E39" i="8"/>
  <c r="E37" i="9"/>
  <c r="E42" i="8"/>
  <c r="E14" i="9"/>
  <c r="E19" i="8"/>
  <c r="E17" i="9"/>
  <c r="E22" i="8"/>
  <c r="E28" i="9"/>
  <c r="E33" i="8"/>
  <c r="E12" i="9"/>
  <c r="E17" i="8"/>
  <c r="E4" i="9"/>
  <c r="E9" i="8"/>
  <c r="E23" i="9"/>
  <c r="E28" i="8"/>
  <c r="E26" i="9"/>
  <c r="E31" i="8"/>
  <c r="E18" i="9"/>
  <c r="E23" i="8"/>
  <c r="E10" i="9"/>
  <c r="E15" i="8"/>
  <c r="E11" i="9"/>
  <c r="E16" i="8"/>
  <c r="E29" i="9"/>
  <c r="E34" i="8"/>
  <c r="E21" i="9"/>
  <c r="E26" i="8"/>
  <c r="E13" i="9"/>
  <c r="E18" i="8"/>
  <c r="E22" i="9"/>
  <c r="E27" i="8"/>
  <c r="E6" i="9"/>
  <c r="E11" i="8"/>
  <c r="E5" i="9"/>
  <c r="E10" i="8"/>
  <c r="E25" i="9"/>
  <c r="E30" i="8"/>
  <c r="E20" i="9"/>
  <c r="E25" i="8"/>
  <c r="E15" i="9"/>
  <c r="E20" i="8"/>
  <c r="E24" i="9"/>
  <c r="E29" i="8"/>
  <c r="E16" i="9"/>
  <c r="E21" i="8"/>
  <c r="E8" i="9"/>
  <c r="E13" i="8"/>
  <c r="E9" i="9"/>
  <c r="E14" i="8"/>
  <c r="E27" i="9"/>
  <c r="E32" i="8"/>
  <c r="E19" i="9"/>
  <c r="E24" i="8"/>
  <c r="E7" i="9"/>
  <c r="E12" i="8"/>
  <c r="F8" i="9"/>
  <c r="F26" i="9"/>
  <c r="F15" i="9"/>
  <c r="N7" i="9" l="1"/>
  <c r="AM44" i="6"/>
  <c r="AM44" i="5"/>
  <c r="F3" i="9"/>
  <c r="E3" i="9"/>
  <c r="M7" i="9" s="1"/>
  <c r="AH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D35" i="8" s="1"/>
  <c r="K35" i="8" s="1"/>
  <c r="J35" i="8" s="1"/>
  <c r="AN36" i="2"/>
  <c r="D36" i="8" s="1"/>
  <c r="K36" i="8" s="1"/>
  <c r="J36" i="8" s="1"/>
  <c r="AN37" i="2"/>
  <c r="AN38" i="2"/>
  <c r="AN39" i="2"/>
  <c r="AN40" i="2"/>
  <c r="AN41" i="2"/>
  <c r="AN42" i="2"/>
  <c r="C12" i="2"/>
  <c r="O36" i="8" l="1"/>
  <c r="P36" i="8"/>
  <c r="N36" i="8"/>
  <c r="Q36" i="8"/>
  <c r="M36" i="8"/>
  <c r="P35" i="8"/>
  <c r="Q35" i="8"/>
  <c r="M35" i="8"/>
  <c r="O35" i="8"/>
  <c r="N35" i="8"/>
  <c r="AM42" i="2"/>
  <c r="C37" i="9" s="1"/>
  <c r="D42" i="8"/>
  <c r="K42" i="8" s="1"/>
  <c r="J42" i="8" s="1"/>
  <c r="U42" i="7"/>
  <c r="T42" i="7" s="1"/>
  <c r="AM38" i="2"/>
  <c r="C33" i="9" s="1"/>
  <c r="D38" i="8"/>
  <c r="K38" i="8" s="1"/>
  <c r="J38" i="8" s="1"/>
  <c r="U38" i="7"/>
  <c r="T38" i="7" s="1"/>
  <c r="AM41" i="2"/>
  <c r="C36" i="9" s="1"/>
  <c r="D41" i="8"/>
  <c r="K41" i="8" s="1"/>
  <c r="J41" i="8" s="1"/>
  <c r="U41" i="7"/>
  <c r="T41" i="7" s="1"/>
  <c r="AM37" i="2"/>
  <c r="C32" i="9" s="1"/>
  <c r="D37" i="8"/>
  <c r="K37" i="8" s="1"/>
  <c r="J37" i="8" s="1"/>
  <c r="U37" i="7"/>
  <c r="T37" i="7" s="1"/>
  <c r="AM40" i="2"/>
  <c r="C35" i="9" s="1"/>
  <c r="D40" i="8"/>
  <c r="K40" i="8" s="1"/>
  <c r="J40" i="8" s="1"/>
  <c r="U40" i="7"/>
  <c r="T40" i="7" s="1"/>
  <c r="AM39" i="2"/>
  <c r="C34" i="9" s="1"/>
  <c r="D39" i="8"/>
  <c r="K39" i="8" s="1"/>
  <c r="J39" i="8" s="1"/>
  <c r="U39" i="7"/>
  <c r="T39" i="7" s="1"/>
  <c r="D34" i="8"/>
  <c r="K34" i="8" s="1"/>
  <c r="AM34" i="2"/>
  <c r="C29" i="9" s="1"/>
  <c r="U34" i="7"/>
  <c r="T34" i="7" s="1"/>
  <c r="D26" i="8"/>
  <c r="K26" i="8" s="1"/>
  <c r="AM26" i="2"/>
  <c r="C21" i="9" s="1"/>
  <c r="U26" i="7"/>
  <c r="T26" i="7" s="1"/>
  <c r="D18" i="8"/>
  <c r="K18" i="8" s="1"/>
  <c r="AM18" i="2"/>
  <c r="C13" i="9" s="1"/>
  <c r="U18" i="7"/>
  <c r="T18" i="7" s="1"/>
  <c r="D10" i="8"/>
  <c r="K10" i="8" s="1"/>
  <c r="AM10" i="2"/>
  <c r="C5" i="9" s="1"/>
  <c r="U10" i="7"/>
  <c r="T10" i="7" s="1"/>
  <c r="AM29" i="2"/>
  <c r="C24" i="9" s="1"/>
  <c r="D29" i="8"/>
  <c r="K29" i="8" s="1"/>
  <c r="U29" i="7"/>
  <c r="T29" i="7" s="1"/>
  <c r="AM21" i="2"/>
  <c r="C16" i="9" s="1"/>
  <c r="D21" i="8"/>
  <c r="K21" i="8" s="1"/>
  <c r="U21" i="7"/>
  <c r="T21" i="7" s="1"/>
  <c r="AM13" i="2"/>
  <c r="C8" i="9" s="1"/>
  <c r="D13" i="8"/>
  <c r="K13" i="8" s="1"/>
  <c r="U13" i="7"/>
  <c r="T13" i="7" s="1"/>
  <c r="AM9" i="2"/>
  <c r="C4" i="9" s="1"/>
  <c r="D9" i="8"/>
  <c r="K9" i="8" s="1"/>
  <c r="U9" i="7"/>
  <c r="T9" i="7" s="1"/>
  <c r="AM36" i="2"/>
  <c r="C31" i="9" s="1"/>
  <c r="U36" i="7"/>
  <c r="T36" i="7" s="1"/>
  <c r="AM32" i="2"/>
  <c r="C27" i="9" s="1"/>
  <c r="D32" i="8"/>
  <c r="K32" i="8" s="1"/>
  <c r="U32" i="7"/>
  <c r="T32" i="7" s="1"/>
  <c r="AM28" i="2"/>
  <c r="C23" i="9" s="1"/>
  <c r="D28" i="8"/>
  <c r="K28" i="8" s="1"/>
  <c r="U28" i="7"/>
  <c r="T28" i="7" s="1"/>
  <c r="AM24" i="2"/>
  <c r="C19" i="9" s="1"/>
  <c r="D24" i="8"/>
  <c r="K24" i="8" s="1"/>
  <c r="U24" i="7"/>
  <c r="T24" i="7" s="1"/>
  <c r="AM20" i="2"/>
  <c r="C15" i="9" s="1"/>
  <c r="D20" i="8"/>
  <c r="K20" i="8" s="1"/>
  <c r="U20" i="7"/>
  <c r="T20" i="7" s="1"/>
  <c r="AM16" i="2"/>
  <c r="C11" i="9" s="1"/>
  <c r="D16" i="8"/>
  <c r="K16" i="8" s="1"/>
  <c r="U16" i="7"/>
  <c r="T16" i="7" s="1"/>
  <c r="AM12" i="2"/>
  <c r="C7" i="9" s="1"/>
  <c r="D12" i="8"/>
  <c r="K12" i="8" s="1"/>
  <c r="U12" i="7"/>
  <c r="T12" i="7" s="1"/>
  <c r="D30" i="8"/>
  <c r="K30" i="8" s="1"/>
  <c r="AM30" i="2"/>
  <c r="C25" i="9" s="1"/>
  <c r="U30" i="7"/>
  <c r="T30" i="7" s="1"/>
  <c r="D22" i="8"/>
  <c r="K22" i="8" s="1"/>
  <c r="AM22" i="2"/>
  <c r="C17" i="9" s="1"/>
  <c r="U22" i="7"/>
  <c r="T22" i="7" s="1"/>
  <c r="D14" i="8"/>
  <c r="K14" i="8" s="1"/>
  <c r="AM14" i="2"/>
  <c r="C9" i="9" s="1"/>
  <c r="U14" i="7"/>
  <c r="T14" i="7" s="1"/>
  <c r="AM33" i="2"/>
  <c r="C28" i="9" s="1"/>
  <c r="D33" i="8"/>
  <c r="K33" i="8" s="1"/>
  <c r="U33" i="7"/>
  <c r="T33" i="7" s="1"/>
  <c r="AM25" i="2"/>
  <c r="C20" i="9" s="1"/>
  <c r="D25" i="8"/>
  <c r="K25" i="8" s="1"/>
  <c r="U25" i="7"/>
  <c r="T25" i="7" s="1"/>
  <c r="AM17" i="2"/>
  <c r="C12" i="9" s="1"/>
  <c r="D17" i="8"/>
  <c r="K17" i="8" s="1"/>
  <c r="U17" i="7"/>
  <c r="T17" i="7" s="1"/>
  <c r="AM35" i="2"/>
  <c r="C30" i="9" s="1"/>
  <c r="U35" i="7"/>
  <c r="T35" i="7" s="1"/>
  <c r="D31" i="8"/>
  <c r="K31" i="8" s="1"/>
  <c r="AM31" i="2"/>
  <c r="C26" i="9" s="1"/>
  <c r="U31" i="7"/>
  <c r="T31" i="7" s="1"/>
  <c r="D27" i="8"/>
  <c r="K27" i="8" s="1"/>
  <c r="AM27" i="2"/>
  <c r="C22" i="9" s="1"/>
  <c r="U27" i="7"/>
  <c r="T27" i="7" s="1"/>
  <c r="D23" i="8"/>
  <c r="K23" i="8" s="1"/>
  <c r="AM23" i="2"/>
  <c r="C18" i="9" s="1"/>
  <c r="U23" i="7"/>
  <c r="T23" i="7" s="1"/>
  <c r="D19" i="8"/>
  <c r="K19" i="8" s="1"/>
  <c r="AM19" i="2"/>
  <c r="C14" i="9" s="1"/>
  <c r="U19" i="7"/>
  <c r="T19" i="7" s="1"/>
  <c r="D15" i="8"/>
  <c r="K15" i="8" s="1"/>
  <c r="AM15" i="2"/>
  <c r="U15" i="7"/>
  <c r="T15" i="7" s="1"/>
  <c r="D11" i="8"/>
  <c r="K11" i="8" s="1"/>
  <c r="AM11" i="2"/>
  <c r="C6" i="9" s="1"/>
  <c r="U11" i="7"/>
  <c r="T11" i="7" s="1"/>
  <c r="AG43" i="2"/>
  <c r="AN8" i="2"/>
  <c r="AN44" i="2" s="1"/>
  <c r="AH43" i="2"/>
  <c r="B9" i="2"/>
  <c r="C9" i="2"/>
  <c r="B10" i="2"/>
  <c r="C10" i="2"/>
  <c r="B11" i="2"/>
  <c r="C11" i="2"/>
  <c r="B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C8" i="2"/>
  <c r="B8" i="2"/>
  <c r="AL43" i="2"/>
  <c r="O40" i="8" l="1"/>
  <c r="P40" i="8"/>
  <c r="N40" i="8"/>
  <c r="Q40" i="8"/>
  <c r="M40" i="8"/>
  <c r="Q42" i="8"/>
  <c r="M42" i="8"/>
  <c r="N42" i="8"/>
  <c r="P42" i="8"/>
  <c r="O42" i="8"/>
  <c r="P39" i="8"/>
  <c r="Q39" i="8"/>
  <c r="M39" i="8"/>
  <c r="O39" i="8"/>
  <c r="N39" i="8"/>
  <c r="Q38" i="8"/>
  <c r="M38" i="8"/>
  <c r="N38" i="8"/>
  <c r="P38" i="8"/>
  <c r="O38" i="8"/>
  <c r="N41" i="8"/>
  <c r="P41" i="8"/>
  <c r="O41" i="8"/>
  <c r="Q41" i="8"/>
  <c r="M41" i="8"/>
  <c r="N37" i="8"/>
  <c r="O37" i="8"/>
  <c r="Q37" i="8"/>
  <c r="M37" i="8"/>
  <c r="P37" i="8"/>
  <c r="S35" i="8"/>
  <c r="R35" i="8" s="1"/>
  <c r="S36" i="8"/>
  <c r="R36" i="8" s="1"/>
  <c r="C10" i="9"/>
  <c r="J27" i="8"/>
  <c r="J16" i="8"/>
  <c r="J26" i="8"/>
  <c r="J23" i="8"/>
  <c r="J33" i="8"/>
  <c r="J14" i="8"/>
  <c r="J12" i="8"/>
  <c r="J28" i="8"/>
  <c r="J9" i="8"/>
  <c r="J18" i="8"/>
  <c r="J11" i="8"/>
  <c r="J32" i="8"/>
  <c r="J19" i="8"/>
  <c r="J25" i="8"/>
  <c r="J24" i="8"/>
  <c r="J29" i="8"/>
  <c r="J10" i="8"/>
  <c r="J22" i="8"/>
  <c r="J13" i="8"/>
  <c r="J15" i="8"/>
  <c r="J31" i="8"/>
  <c r="J17" i="8"/>
  <c r="J30" i="8"/>
  <c r="J20" i="8"/>
  <c r="J21" i="8"/>
  <c r="J34" i="8"/>
  <c r="AM8" i="2"/>
  <c r="C3" i="9" s="1"/>
  <c r="K7" i="9" s="1"/>
  <c r="D8" i="8"/>
  <c r="K8" i="8" s="1"/>
  <c r="K44" i="8" s="1"/>
  <c r="U8" i="7"/>
  <c r="U44" i="7" s="1"/>
  <c r="N9" i="8" l="1"/>
  <c r="Q9" i="8"/>
  <c r="M9" i="8"/>
  <c r="P9" i="8"/>
  <c r="Q34" i="8"/>
  <c r="M34" i="8"/>
  <c r="O34" i="8"/>
  <c r="N34" i="8"/>
  <c r="P34" i="8"/>
  <c r="Q22" i="8"/>
  <c r="M22" i="8"/>
  <c r="O22" i="8"/>
  <c r="P22" i="8"/>
  <c r="N22" i="8"/>
  <c r="Q18" i="8"/>
  <c r="M18" i="8"/>
  <c r="P18" i="8"/>
  <c r="O18" i="8"/>
  <c r="N18" i="8"/>
  <c r="N21" i="8"/>
  <c r="Q21" i="8"/>
  <c r="M21" i="8"/>
  <c r="P21" i="8"/>
  <c r="O21" i="8"/>
  <c r="Q10" i="8"/>
  <c r="M10" i="8"/>
  <c r="P10" i="8"/>
  <c r="O10" i="8"/>
  <c r="N10" i="8"/>
  <c r="N33" i="8"/>
  <c r="O33" i="8"/>
  <c r="Q33" i="8"/>
  <c r="M33" i="8"/>
  <c r="P33" i="8"/>
  <c r="O20" i="8"/>
  <c r="Q20" i="8"/>
  <c r="N20" i="8"/>
  <c r="M20" i="8"/>
  <c r="P20" i="8"/>
  <c r="P15" i="8"/>
  <c r="O15" i="8"/>
  <c r="N15" i="8"/>
  <c r="Q15" i="8"/>
  <c r="M15" i="8"/>
  <c r="N29" i="8"/>
  <c r="O29" i="8"/>
  <c r="Q29" i="8"/>
  <c r="M29" i="8"/>
  <c r="P29" i="8"/>
  <c r="O32" i="8"/>
  <c r="M32" i="8"/>
  <c r="P32" i="8"/>
  <c r="N32" i="8"/>
  <c r="Q32" i="8"/>
  <c r="O28" i="8"/>
  <c r="Q28" i="8"/>
  <c r="M28" i="8"/>
  <c r="P28" i="8"/>
  <c r="N28" i="8"/>
  <c r="P23" i="8"/>
  <c r="O23" i="8"/>
  <c r="N23" i="8"/>
  <c r="Q23" i="8"/>
  <c r="M23" i="8"/>
  <c r="N17" i="8"/>
  <c r="P17" i="8"/>
  <c r="Q17" i="8"/>
  <c r="M17" i="8"/>
  <c r="O17" i="8"/>
  <c r="N25" i="8"/>
  <c r="O25" i="8"/>
  <c r="Q25" i="8"/>
  <c r="M25" i="8"/>
  <c r="P25" i="8"/>
  <c r="Q14" i="8"/>
  <c r="M14" i="8"/>
  <c r="O14" i="8"/>
  <c r="P14" i="8"/>
  <c r="N14" i="8"/>
  <c r="O16" i="8"/>
  <c r="M16" i="8"/>
  <c r="N16" i="8"/>
  <c r="Q16" i="8"/>
  <c r="P16" i="8"/>
  <c r="P31" i="8"/>
  <c r="Q31" i="8"/>
  <c r="M31" i="8"/>
  <c r="O31" i="8"/>
  <c r="N31" i="8"/>
  <c r="P19" i="8"/>
  <c r="N19" i="8"/>
  <c r="O19" i="8"/>
  <c r="Q19" i="8"/>
  <c r="M19" i="8"/>
  <c r="O9" i="8"/>
  <c r="P27" i="8"/>
  <c r="Q27" i="8"/>
  <c r="M27" i="8"/>
  <c r="O27" i="8"/>
  <c r="N27" i="8"/>
  <c r="Q30" i="8"/>
  <c r="M30" i="8"/>
  <c r="O30" i="8"/>
  <c r="N30" i="8"/>
  <c r="P30" i="8"/>
  <c r="N13" i="8"/>
  <c r="Q13" i="8"/>
  <c r="M13" i="8"/>
  <c r="P13" i="8"/>
  <c r="O13" i="8"/>
  <c r="O24" i="8"/>
  <c r="Q24" i="8"/>
  <c r="P24" i="8"/>
  <c r="N24" i="8"/>
  <c r="M24" i="8"/>
  <c r="P11" i="8"/>
  <c r="N11" i="8"/>
  <c r="O11" i="8"/>
  <c r="M11" i="8"/>
  <c r="Q11" i="8"/>
  <c r="O12" i="8"/>
  <c r="Q12" i="8"/>
  <c r="N12" i="8"/>
  <c r="M12" i="8"/>
  <c r="P12" i="8"/>
  <c r="Q26" i="8"/>
  <c r="M26" i="8"/>
  <c r="O26" i="8"/>
  <c r="N26" i="8"/>
  <c r="P26" i="8"/>
  <c r="S37" i="8"/>
  <c r="R37" i="8" s="1"/>
  <c r="S41" i="8"/>
  <c r="R41" i="8" s="1"/>
  <c r="S39" i="8"/>
  <c r="R39" i="8" s="1"/>
  <c r="H25" i="9"/>
  <c r="H19" i="9"/>
  <c r="H7" i="9"/>
  <c r="H29" i="9"/>
  <c r="H12" i="9"/>
  <c r="H17" i="9"/>
  <c r="H20" i="9"/>
  <c r="H13" i="9"/>
  <c r="H9" i="9"/>
  <c r="H11" i="9"/>
  <c r="S40" i="8"/>
  <c r="R40" i="8" s="1"/>
  <c r="S42" i="8"/>
  <c r="R42" i="8" s="1"/>
  <c r="H8" i="9"/>
  <c r="H6" i="9"/>
  <c r="H21" i="9"/>
  <c r="H16" i="9"/>
  <c r="H26" i="9"/>
  <c r="H5" i="9"/>
  <c r="H14" i="9"/>
  <c r="H4" i="9"/>
  <c r="H28" i="9"/>
  <c r="H22" i="9"/>
  <c r="S38" i="8"/>
  <c r="R38" i="8" s="1"/>
  <c r="H15" i="9"/>
  <c r="H10" i="9"/>
  <c r="H24" i="9"/>
  <c r="H27" i="9"/>
  <c r="H23" i="9"/>
  <c r="H18" i="9"/>
  <c r="AM44" i="2"/>
  <c r="J8" i="8"/>
  <c r="T8" i="7"/>
  <c r="T44" i="7" s="1"/>
  <c r="O8" i="8" l="1"/>
  <c r="O43" i="8" s="1"/>
  <c r="M8" i="8"/>
  <c r="N8" i="8"/>
  <c r="N43" i="8" s="1"/>
  <c r="Q8" i="8"/>
  <c r="Q43" i="8" s="1"/>
  <c r="P8" i="8"/>
  <c r="P43" i="8" s="1"/>
  <c r="S23" i="8"/>
  <c r="R23" i="8" s="1"/>
  <c r="S28" i="8"/>
  <c r="R28" i="8" s="1"/>
  <c r="S20" i="8"/>
  <c r="R20" i="8" s="1"/>
  <c r="S9" i="8"/>
  <c r="R9" i="8" s="1"/>
  <c r="S13" i="8"/>
  <c r="R13" i="8" s="1"/>
  <c r="S18" i="8"/>
  <c r="R18" i="8" s="1"/>
  <c r="S34" i="8"/>
  <c r="R34" i="8" s="1"/>
  <c r="S15" i="8"/>
  <c r="R15" i="8" s="1"/>
  <c r="S27" i="8"/>
  <c r="R27" i="8" s="1"/>
  <c r="S33" i="8"/>
  <c r="R33" i="8" s="1"/>
  <c r="S19" i="8"/>
  <c r="R19" i="8" s="1"/>
  <c r="S21" i="8"/>
  <c r="R21" i="8" s="1"/>
  <c r="S26" i="8"/>
  <c r="R26" i="8" s="1"/>
  <c r="S25" i="8"/>
  <c r="R25" i="8" s="1"/>
  <c r="S22" i="8"/>
  <c r="R22" i="8" s="1"/>
  <c r="S17" i="8"/>
  <c r="R17" i="8" s="1"/>
  <c r="S12" i="8"/>
  <c r="R12" i="8" s="1"/>
  <c r="S32" i="8"/>
  <c r="R32" i="8" s="1"/>
  <c r="S31" i="8"/>
  <c r="R31" i="8" s="1"/>
  <c r="S14" i="8"/>
  <c r="R14" i="8" s="1"/>
  <c r="S29" i="8"/>
  <c r="R29" i="8" s="1"/>
  <c r="S10" i="8"/>
  <c r="R10" i="8" s="1"/>
  <c r="S11" i="8"/>
  <c r="R11" i="8" s="1"/>
  <c r="S16" i="8"/>
  <c r="R16" i="8" s="1"/>
  <c r="S24" i="8"/>
  <c r="R24" i="8" s="1"/>
  <c r="S30" i="8"/>
  <c r="R30" i="8" s="1"/>
  <c r="J44" i="8"/>
  <c r="I12" i="9" s="1"/>
  <c r="H3" i="9"/>
  <c r="I30" i="9" l="1"/>
  <c r="I11" i="9"/>
  <c r="I14" i="9"/>
  <c r="I24" i="9"/>
  <c r="I31" i="9"/>
  <c r="I33" i="9"/>
  <c r="I8" i="9"/>
  <c r="I15" i="9"/>
  <c r="I17" i="9"/>
  <c r="P7" i="9"/>
  <c r="I27" i="9"/>
  <c r="I7" i="9"/>
  <c r="I26" i="9"/>
  <c r="I10" i="9"/>
  <c r="I29" i="9"/>
  <c r="I13" i="9"/>
  <c r="I36" i="9"/>
  <c r="I20" i="9"/>
  <c r="I4" i="9"/>
  <c r="I3" i="9"/>
  <c r="Q7" i="9" s="1"/>
  <c r="I23" i="9"/>
  <c r="I38" i="9"/>
  <c r="I22" i="9"/>
  <c r="I6" i="9"/>
  <c r="I25" i="9"/>
  <c r="I9" i="9"/>
  <c r="I32" i="9"/>
  <c r="I16" i="9"/>
  <c r="H31" i="9"/>
  <c r="I35" i="9"/>
  <c r="I19" i="9"/>
  <c r="I34" i="9"/>
  <c r="I18" i="9"/>
  <c r="I37" i="9"/>
  <c r="I21" i="9"/>
  <c r="I5" i="9"/>
  <c r="I28" i="9"/>
  <c r="S8" i="8"/>
  <c r="S44" i="8" s="1"/>
  <c r="M43" i="8"/>
  <c r="R8" i="8" l="1"/>
  <c r="R44" i="8" s="1"/>
</calcChain>
</file>

<file path=xl/sharedStrings.xml><?xml version="1.0" encoding="utf-8"?>
<sst xmlns="http://schemas.openxmlformats.org/spreadsheetml/2006/main" count="215" uniqueCount="70">
  <si>
    <t>Classe:</t>
  </si>
  <si>
    <t>NOMS</t>
  </si>
  <si>
    <t>Prénoms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</si>
  <si>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</si>
  <si>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</si>
  <si>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</si>
  <si>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</si>
  <si>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</si>
  <si>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</si>
  <si>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</si>
  <si>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</si>
  <si>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</si>
  <si>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</si>
  <si>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</si>
  <si>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</si>
  <si>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</si>
  <si>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Année scolaire:</t>
  </si>
  <si>
    <t>SSFL</t>
  </si>
  <si>
    <t>CA</t>
  </si>
  <si>
    <t>CL</t>
  </si>
  <si>
    <t>EE</t>
  </si>
  <si>
    <t>EOEI</t>
  </si>
  <si>
    <t>EOSI</t>
  </si>
  <si>
    <t>Moyennes</t>
  </si>
  <si>
    <t xml:space="preserve"> </t>
  </si>
  <si>
    <t>Moyenne de la période:</t>
  </si>
  <si>
    <t>JUIN</t>
  </si>
  <si>
    <t>Année</t>
  </si>
  <si>
    <t>%</t>
  </si>
  <si>
    <t>DECEMBRE</t>
  </si>
  <si>
    <t>CAHIER DES COMPTES</t>
  </si>
  <si>
    <t>Ecole:</t>
  </si>
  <si>
    <t>Titulaire:</t>
  </si>
  <si>
    <t>Bilan annuel</t>
  </si>
  <si>
    <t>Première période</t>
  </si>
  <si>
    <t>Deuxième période</t>
  </si>
  <si>
    <t>Troisième période</t>
  </si>
  <si>
    <t>Juin</t>
  </si>
  <si>
    <t>Moyennes annuelles</t>
  </si>
  <si>
    <t>Décembre</t>
  </si>
  <si>
    <t>P1</t>
  </si>
  <si>
    <t>DEC</t>
  </si>
  <si>
    <t>P2</t>
  </si>
  <si>
    <t>P3</t>
  </si>
  <si>
    <t>ANNEE</t>
  </si>
  <si>
    <t>Nom de l'élève:</t>
  </si>
  <si>
    <t>MOYENNE CLASSE</t>
  </si>
  <si>
    <t>MOYENNE ANNUELLE 
DE LA CLASSE</t>
  </si>
  <si>
    <t>Prénom 1</t>
  </si>
  <si>
    <t>Prénom 2</t>
  </si>
  <si>
    <t>Moyenne annuelle de la classe:</t>
  </si>
  <si>
    <t>Certaines cellules de ce fichier sont protégées afin d'éviter des modifications involontaires susceptibles de corrompre les formules de calcul.</t>
  </si>
  <si>
    <t>L'enseignant doit veiller à encoder:</t>
  </si>
  <si>
    <t>Les moyennes se calculent automatiquement et le graphique donne un aperçu visuel de l'évolution de l'élève sur l'année (le nom de l'élève est à choisir dans le menu déroulant).</t>
  </si>
  <si>
    <t>- les noms des élèves de la classe;</t>
  </si>
  <si>
    <t>- les points des examens de décembre (si organisés), les sous-totaux correspondants (partage égal des points entre les compétences évaluées) et la cote maximale prévue pour l'examen de décembre;</t>
  </si>
  <si>
    <t>- les points des contrôles aux périodes par élève, sans oublier les sous-totaux au sein d'une même compétence et les sous-totaux au niveau de la période 
(dans le respect des pondérations fixées dans la note pédagogique sur l'évaluation de septembre 2018). Les sous-totaux et totaux se trouvent dans les cellules jaunes ;</t>
  </si>
  <si>
    <t>Les "nom1", "nom2", "prénom 1" et "prénom2" d'élèves, ainsi que les cotes correspondantes, sont donnés à titre d'exemple.</t>
  </si>
  <si>
    <t>Nom 1</t>
  </si>
  <si>
    <t>Nom 2</t>
  </si>
  <si>
    <t>- le cas échéant, les points des examens de septembre. Si la moyenne annuelle est inférieure à 50%, le fichier recopie automatiquement les compétences réussies en juin et permet à l'enseignant d'insérer les cotes des compétences qui seront réévaluées en septembre, de manière à obtenir une moyenne globale entre les compétences réussies en juin et celles représentées en septembre. 
La cote SSFL de septembre est indiquée à titre indicatif pour étayer les décisions du conseil de classe.</t>
  </si>
  <si>
    <t>Moyennes exam juin/sept</t>
  </si>
  <si>
    <t>SI EXAMEN EN SEPTEMBRE (les cotes visibles correspondent aux compétences réussies en juin. 
Ne compléter que les compétences réévaluées en sept) (n.a. = non applicable)</t>
  </si>
  <si>
    <t>SSFL 
(cote indicative)</t>
  </si>
  <si>
    <t>Pour rappel, si vous souhaitez qu'une cellule comptabilise le 0 d'un élève (absence non justifiée), indiquez 0 dans la cellule. 
Si vous ne souhaitez pas comptabiliser la cellule (absence justifiée), laissez la cellule vide. 
La moyenne tiendra compte du 0 dans le premier cas (absence non justifiée), mais ne tiendra pas compte de la cellule vide dans le second cas (absence justifiée et contrôle non représenté)</t>
  </si>
  <si>
    <t>- les points de l'examen de juin et la cote maximale accordée à l'examen de juin;</t>
  </si>
  <si>
    <t>2019-2020</t>
  </si>
  <si>
    <t>M./Mme….</t>
  </si>
  <si>
    <t>2F</t>
  </si>
  <si>
    <t>AR De Vinci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</si>
</sst>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"/>
    <numFmt numFmtId="165" formatCode="d/mm/yy;@"/>
    <numFmt numFmtId="166" formatCode="0.0"/>
    <numFmt numFmtId="167" formatCode="0.0%"/>
    <numFmt numFmtId="168" formatCode="\ \ "/>
  </numFmts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8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800000"/>
      <name val="Arial"/>
      <family val="2"/>
    </font>
    <font>
      <b/>
      <sz val="9"/>
      <color rgb="FF800000"/>
      <name val="Arial"/>
      <family val="2"/>
    </font>
    <font>
      <b/>
      <sz val="9"/>
      <color rgb="FF000080"/>
      <name val="Arial"/>
      <family val="2"/>
    </font>
    <font>
      <sz val="8"/>
      <color rgb="FF8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indexed="16"/>
      <name val="Arial"/>
      <family val="2"/>
    </font>
    <font>
      <sz val="8"/>
      <color rgb="FF000000"/>
      <name val="Arial"/>
      <family val="2"/>
    </font>
    <font>
      <b/>
      <sz val="10"/>
      <color rgb="FF800000"/>
      <name val="Arial"/>
      <family val="2"/>
    </font>
    <font>
      <sz val="16"/>
      <name val="Arial"/>
      <family val="2"/>
    </font>
    <font>
      <b/>
      <sz val="11"/>
      <name val="Calibri"/>
      <family val="2"/>
      <scheme val="minor"/>
    </font>
    <font>
      <b/>
      <sz val="8"/>
      <color rgb="FF00008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19">
    <xf numFmtId="0" fontId="0" fillId="0" borderId="0" xfId="0"/>
    <xf numFmtId="0" fontId="3" fillId="3" borderId="4" xfId="0" applyFont="1" applyFill="1" applyBorder="1" applyProtection="1"/>
    <xf numFmtId="0" fontId="4" fillId="3" borderId="0" xfId="0" applyFont="1" applyFill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vertical="center"/>
      <protection locked="0"/>
    </xf>
    <xf numFmtId="0" fontId="3" fillId="4" borderId="4" xfId="0" applyFont="1" applyFill="1" applyBorder="1" applyProtection="1"/>
    <xf numFmtId="0" fontId="3" fillId="4" borderId="0" xfId="0" applyFont="1" applyFill="1" applyBorder="1" applyProtection="1"/>
    <xf numFmtId="0" fontId="3" fillId="4" borderId="5" xfId="0" applyFont="1" applyFill="1" applyBorder="1" applyProtection="1"/>
    <xf numFmtId="0" fontId="6" fillId="4" borderId="4" xfId="0" applyFont="1" applyFill="1" applyBorder="1" applyProtection="1"/>
    <xf numFmtId="0" fontId="6" fillId="4" borderId="4" xfId="0" quotePrefix="1" applyFont="1" applyFill="1" applyBorder="1" applyProtection="1"/>
    <xf numFmtId="0" fontId="8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vertical="center"/>
    </xf>
    <xf numFmtId="166" fontId="7" fillId="0" borderId="40" xfId="0" applyNumberFormat="1" applyFont="1" applyFill="1" applyBorder="1" applyAlignment="1" applyProtection="1">
      <alignment horizontal="center" vertical="center"/>
      <protection locked="0"/>
    </xf>
    <xf numFmtId="166" fontId="7" fillId="0" borderId="41" xfId="0" applyNumberFormat="1" applyFont="1" applyFill="1" applyBorder="1" applyAlignment="1" applyProtection="1">
      <alignment horizontal="center" vertical="center"/>
      <protection locked="0"/>
    </xf>
    <xf numFmtId="166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4" borderId="4" xfId="0" quotePrefix="1" applyFont="1" applyFill="1" applyBorder="1" applyAlignment="1" applyProtection="1">
      <alignment vertical="center"/>
    </xf>
    <xf numFmtId="0" fontId="7" fillId="4" borderId="4" xfId="0" applyFont="1" applyFill="1" applyBorder="1" applyProtection="1"/>
    <xf numFmtId="0" fontId="7" fillId="4" borderId="0" xfId="0" applyFont="1" applyFill="1" applyBorder="1" applyProtection="1"/>
    <xf numFmtId="166" fontId="9" fillId="7" borderId="46" xfId="0" applyNumberFormat="1" applyFont="1" applyFill="1" applyBorder="1" applyAlignment="1" applyProtection="1">
      <alignment horizontal="center"/>
    </xf>
    <xf numFmtId="164" fontId="7" fillId="0" borderId="37" xfId="0" applyNumberFormat="1" applyFont="1" applyFill="1" applyBorder="1" applyAlignment="1" applyProtection="1">
      <alignment vertical="center"/>
    </xf>
    <xf numFmtId="0" fontId="8" fillId="5" borderId="25" xfId="0" applyFont="1" applyFill="1" applyBorder="1" applyAlignment="1" applyProtection="1">
      <alignment horizontal="left" vertical="center"/>
    </xf>
    <xf numFmtId="164" fontId="7" fillId="0" borderId="7" xfId="0" applyNumberFormat="1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/>
    <xf numFmtId="0" fontId="7" fillId="0" borderId="17" xfId="0" applyFont="1" applyFill="1" applyBorder="1" applyAlignment="1" applyProtection="1"/>
    <xf numFmtId="0" fontId="8" fillId="2" borderId="1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164" fontId="7" fillId="0" borderId="36" xfId="0" applyNumberFormat="1" applyFont="1" applyFill="1" applyBorder="1" applyAlignment="1" applyProtection="1">
      <alignment vertical="center"/>
    </xf>
    <xf numFmtId="164" fontId="7" fillId="0" borderId="39" xfId="0" applyNumberFormat="1" applyFont="1" applyFill="1" applyBorder="1" applyAlignment="1" applyProtection="1">
      <alignment vertical="center"/>
    </xf>
    <xf numFmtId="0" fontId="7" fillId="0" borderId="53" xfId="0" applyFont="1" applyFill="1" applyBorder="1" applyAlignment="1" applyProtection="1">
      <alignment vertical="center"/>
    </xf>
    <xf numFmtId="166" fontId="7" fillId="0" borderId="61" xfId="0" applyNumberFormat="1" applyFont="1" applyFill="1" applyBorder="1" applyAlignment="1" applyProtection="1">
      <alignment horizontal="center" vertical="center"/>
      <protection locked="0"/>
    </xf>
    <xf numFmtId="166" fontId="7" fillId="0" borderId="62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center" vertical="center"/>
      <protection locked="0"/>
    </xf>
    <xf numFmtId="166" fontId="7" fillId="0" borderId="64" xfId="0" applyNumberFormat="1" applyFont="1" applyFill="1" applyBorder="1" applyAlignment="1" applyProtection="1">
      <alignment horizontal="center" vertical="center"/>
      <protection locked="0"/>
    </xf>
    <xf numFmtId="166" fontId="7" fillId="0" borderId="65" xfId="0" applyNumberFormat="1" applyFont="1" applyFill="1" applyBorder="1" applyAlignment="1" applyProtection="1">
      <alignment horizontal="center" vertical="center"/>
      <protection locked="0"/>
    </xf>
    <xf numFmtId="166" fontId="7" fillId="0" borderId="66" xfId="0" applyNumberFormat="1" applyFont="1" applyFill="1" applyBorder="1" applyAlignment="1" applyProtection="1">
      <alignment horizontal="center" vertical="center"/>
      <protection locked="0"/>
    </xf>
    <xf numFmtId="166" fontId="7" fillId="0" borderId="37" xfId="0" applyNumberFormat="1" applyFont="1" applyFill="1" applyBorder="1" applyAlignment="1" applyProtection="1">
      <alignment horizontal="center" vertical="center"/>
      <protection locked="0"/>
    </xf>
    <xf numFmtId="166" fontId="7" fillId="0" borderId="35" xfId="0" applyNumberFormat="1" applyFont="1" applyFill="1" applyBorder="1" applyAlignment="1" applyProtection="1">
      <alignment horizontal="center" vertical="center"/>
      <protection locked="0"/>
    </xf>
    <xf numFmtId="166" fontId="7" fillId="0" borderId="69" xfId="0" applyNumberFormat="1" applyFont="1" applyFill="1" applyBorder="1" applyAlignment="1" applyProtection="1">
      <alignment horizontal="center" vertical="center"/>
      <protection locked="0"/>
    </xf>
    <xf numFmtId="166" fontId="7" fillId="0" borderId="39" xfId="0" applyNumberFormat="1" applyFont="1" applyFill="1" applyBorder="1" applyAlignment="1" applyProtection="1">
      <alignment horizontal="center" vertical="center"/>
      <protection locked="0"/>
    </xf>
    <xf numFmtId="166" fontId="9" fillId="7" borderId="13" xfId="0" applyNumberFormat="1" applyFont="1" applyFill="1" applyBorder="1" applyAlignment="1" applyProtection="1">
      <alignment horizontal="center"/>
    </xf>
    <xf numFmtId="166" fontId="5" fillId="7" borderId="34" xfId="0" applyNumberFormat="1" applyFont="1" applyFill="1" applyBorder="1" applyAlignment="1" applyProtection="1">
      <alignment horizontal="center"/>
    </xf>
    <xf numFmtId="166" fontId="5" fillId="7" borderId="38" xfId="0" applyNumberFormat="1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vertical="center"/>
    </xf>
    <xf numFmtId="0" fontId="7" fillId="0" borderId="52" xfId="0" applyFont="1" applyFill="1" applyBorder="1" applyAlignment="1" applyProtection="1">
      <alignment vertical="center"/>
    </xf>
    <xf numFmtId="0" fontId="8" fillId="5" borderId="73" xfId="0" applyFont="1" applyFill="1" applyBorder="1" applyAlignment="1" applyProtection="1">
      <alignment horizontal="left" vertical="center"/>
    </xf>
    <xf numFmtId="0" fontId="8" fillId="5" borderId="74" xfId="0" applyFont="1" applyFill="1" applyBorder="1" applyAlignment="1" applyProtection="1">
      <alignment vertical="center"/>
    </xf>
    <xf numFmtId="0" fontId="7" fillId="0" borderId="55" xfId="0" applyFont="1" applyFill="1" applyBorder="1" applyAlignment="1" applyProtection="1">
      <alignment vertical="center"/>
    </xf>
    <xf numFmtId="0" fontId="7" fillId="0" borderId="57" xfId="0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166" fontId="7" fillId="0" borderId="58" xfId="0" applyNumberFormat="1" applyFont="1" applyFill="1" applyBorder="1" applyAlignment="1" applyProtection="1">
      <alignment horizontal="center" vertical="center"/>
      <protection locked="0"/>
    </xf>
    <xf numFmtId="166" fontId="7" fillId="0" borderId="59" xfId="0" applyNumberFormat="1" applyFont="1" applyFill="1" applyBorder="1" applyAlignment="1" applyProtection="1">
      <alignment horizontal="center" vertical="center"/>
      <protection locked="0"/>
    </xf>
    <xf numFmtId="166" fontId="2" fillId="6" borderId="72" xfId="0" applyNumberFormat="1" applyFont="1" applyFill="1" applyBorder="1" applyAlignment="1" applyProtection="1">
      <alignment horizontal="center" vertical="center"/>
    </xf>
    <xf numFmtId="167" fontId="11" fillId="7" borderId="61" xfId="0" applyNumberFormat="1" applyFont="1" applyFill="1" applyBorder="1" applyAlignment="1" applyProtection="1">
      <alignment horizontal="center" vertical="center"/>
    </xf>
    <xf numFmtId="166" fontId="5" fillId="7" borderId="8" xfId="0" applyNumberFormat="1" applyFont="1" applyFill="1" applyBorder="1" applyAlignment="1" applyProtection="1">
      <alignment horizontal="center" vertical="center"/>
    </xf>
    <xf numFmtId="166" fontId="2" fillId="6" borderId="70" xfId="0" applyNumberFormat="1" applyFont="1" applyFill="1" applyBorder="1" applyAlignment="1" applyProtection="1">
      <alignment horizontal="center" vertical="center"/>
    </xf>
    <xf numFmtId="167" fontId="11" fillId="7" borderId="41" xfId="0" applyNumberFormat="1" applyFont="1" applyFill="1" applyBorder="1" applyAlignment="1" applyProtection="1">
      <alignment horizontal="center" vertical="center"/>
    </xf>
    <xf numFmtId="166" fontId="5" fillId="7" borderId="38" xfId="0" applyNumberFormat="1" applyFont="1" applyFill="1" applyBorder="1" applyAlignment="1" applyProtection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" fillId="6" borderId="71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166" fontId="7" fillId="0" borderId="76" xfId="0" applyNumberFormat="1" applyFont="1" applyFill="1" applyBorder="1" applyAlignment="1" applyProtection="1">
      <alignment horizontal="center" vertical="center"/>
      <protection locked="0"/>
    </xf>
    <xf numFmtId="166" fontId="7" fillId="0" borderId="77" xfId="0" applyNumberFormat="1" applyFont="1" applyFill="1" applyBorder="1" applyAlignment="1" applyProtection="1">
      <alignment horizontal="center" vertical="center"/>
      <protection locked="0"/>
    </xf>
    <xf numFmtId="166" fontId="7" fillId="0" borderId="78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2" fillId="0" borderId="0" xfId="0" applyFont="1" applyFill="1" applyBorder="1" applyProtection="1"/>
    <xf numFmtId="0" fontId="8" fillId="2" borderId="83" xfId="0" applyFont="1" applyFill="1" applyBorder="1" applyAlignment="1" applyProtection="1">
      <alignment horizontal="center" vertical="center"/>
    </xf>
    <xf numFmtId="0" fontId="8" fillId="2" borderId="84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7" fillId="4" borderId="17" xfId="0" applyFont="1" applyFill="1" applyBorder="1" applyProtection="1"/>
    <xf numFmtId="0" fontId="2" fillId="4" borderId="17" xfId="0" applyFont="1" applyFill="1" applyBorder="1" applyProtection="1"/>
    <xf numFmtId="0" fontId="8" fillId="5" borderId="27" xfId="0" applyFont="1" applyFill="1" applyBorder="1" applyAlignment="1" applyProtection="1">
      <alignment horizontal="left" vertical="center"/>
    </xf>
    <xf numFmtId="164" fontId="7" fillId="0" borderId="67" xfId="0" applyNumberFormat="1" applyFont="1" applyFill="1" applyBorder="1" applyAlignment="1" applyProtection="1">
      <alignment vertical="center"/>
    </xf>
    <xf numFmtId="0" fontId="7" fillId="8" borderId="1" xfId="0" applyFont="1" applyFill="1" applyBorder="1" applyAlignment="1" applyProtection="1">
      <alignment vertical="center"/>
    </xf>
    <xf numFmtId="0" fontId="18" fillId="8" borderId="4" xfId="0" applyFont="1" applyFill="1" applyBorder="1" applyAlignment="1" applyProtection="1">
      <alignment vertical="center"/>
    </xf>
    <xf numFmtId="164" fontId="7" fillId="0" borderId="7" xfId="0" applyNumberFormat="1" applyFont="1" applyBorder="1" applyAlignment="1" applyProtection="1">
      <alignment vertical="center"/>
    </xf>
    <xf numFmtId="164" fontId="7" fillId="0" borderId="37" xfId="0" applyNumberFormat="1" applyFont="1" applyBorder="1" applyAlignment="1" applyProtection="1">
      <alignment vertical="center"/>
    </xf>
    <xf numFmtId="0" fontId="8" fillId="9" borderId="25" xfId="0" applyFont="1" applyFill="1" applyBorder="1" applyAlignment="1" applyProtection="1">
      <alignment horizontal="left" vertical="center"/>
    </xf>
    <xf numFmtId="0" fontId="8" fillId="9" borderId="27" xfId="0" applyFont="1" applyFill="1" applyBorder="1" applyAlignment="1" applyProtection="1">
      <alignment horizontal="left" vertical="center"/>
    </xf>
    <xf numFmtId="0" fontId="18" fillId="8" borderId="0" xfId="0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 applyProtection="1">
      <alignment horizontal="center"/>
    </xf>
    <xf numFmtId="166" fontId="5" fillId="7" borderId="44" xfId="0" applyNumberFormat="1" applyFont="1" applyFill="1" applyBorder="1" applyAlignment="1" applyProtection="1">
      <alignment horizontal="center"/>
    </xf>
    <xf numFmtId="166" fontId="2" fillId="4" borderId="0" xfId="0" applyNumberFormat="1" applyFont="1" applyFill="1" applyBorder="1" applyAlignment="1" applyProtection="1">
      <alignment horizontal="center"/>
    </xf>
    <xf numFmtId="166" fontId="7" fillId="4" borderId="0" xfId="0" applyNumberFormat="1" applyFont="1" applyFill="1" applyBorder="1" applyAlignment="1" applyProtection="1">
      <alignment horizontal="center"/>
    </xf>
    <xf numFmtId="166" fontId="7" fillId="4" borderId="5" xfId="0" applyNumberFormat="1" applyFont="1" applyFill="1" applyBorder="1" applyAlignment="1" applyProtection="1">
      <alignment horizontal="center"/>
    </xf>
    <xf numFmtId="166" fontId="9" fillId="4" borderId="0" xfId="0" applyNumberFormat="1" applyFont="1" applyFill="1" applyBorder="1" applyAlignment="1" applyProtection="1">
      <alignment horizontal="center"/>
    </xf>
    <xf numFmtId="166" fontId="2" fillId="4" borderId="17" xfId="0" applyNumberFormat="1" applyFont="1" applyFill="1" applyBorder="1" applyProtection="1"/>
    <xf numFmtId="166" fontId="2" fillId="4" borderId="49" xfId="0" applyNumberFormat="1" applyFont="1" applyFill="1" applyBorder="1" applyProtection="1"/>
    <xf numFmtId="167" fontId="11" fillId="7" borderId="85" xfId="1" applyNumberFormat="1" applyFont="1" applyFill="1" applyBorder="1" applyAlignment="1" applyProtection="1">
      <alignment horizontal="center" vertical="center"/>
    </xf>
    <xf numFmtId="167" fontId="11" fillId="7" borderId="86" xfId="1" applyNumberFormat="1" applyFont="1" applyFill="1" applyBorder="1" applyAlignment="1" applyProtection="1">
      <alignment horizontal="center" vertical="center"/>
    </xf>
    <xf numFmtId="166" fontId="19" fillId="6" borderId="33" xfId="0" applyNumberFormat="1" applyFont="1" applyFill="1" applyBorder="1" applyAlignment="1" applyProtection="1">
      <alignment horizontal="center" vertical="top" wrapText="1"/>
      <protection locked="0"/>
    </xf>
    <xf numFmtId="166" fontId="19" fillId="6" borderId="35" xfId="0" applyNumberFormat="1" applyFont="1" applyFill="1" applyBorder="1" applyAlignment="1" applyProtection="1">
      <alignment horizontal="center" vertical="top" wrapText="1"/>
      <protection locked="0"/>
    </xf>
    <xf numFmtId="166" fontId="19" fillId="6" borderId="38" xfId="0" applyNumberFormat="1" applyFont="1" applyFill="1" applyBorder="1" applyAlignment="1" applyProtection="1">
      <alignment horizontal="center" vertical="top" wrapText="1"/>
      <protection locked="0"/>
    </xf>
    <xf numFmtId="166" fontId="8" fillId="7" borderId="56" xfId="0" applyNumberFormat="1" applyFont="1" applyFill="1" applyBorder="1" applyAlignment="1" applyProtection="1">
      <alignment horizontal="center"/>
    </xf>
    <xf numFmtId="167" fontId="8" fillId="7" borderId="9" xfId="1" applyNumberFormat="1" applyFont="1" applyFill="1" applyBorder="1" applyAlignment="1" applyProtection="1">
      <alignment horizontal="center"/>
    </xf>
    <xf numFmtId="167" fontId="8" fillId="7" borderId="47" xfId="1" applyNumberFormat="1" applyFont="1" applyFill="1" applyBorder="1" applyAlignment="1" applyProtection="1">
      <alignment horizontal="center"/>
    </xf>
    <xf numFmtId="167" fontId="11" fillId="7" borderId="68" xfId="1" applyNumberFormat="1" applyFont="1" applyFill="1" applyBorder="1" applyAlignment="1" applyProtection="1">
      <alignment horizontal="center" vertical="center"/>
    </xf>
    <xf numFmtId="167" fontId="11" fillId="7" borderId="45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Protection="1"/>
    <xf numFmtId="10" fontId="5" fillId="5" borderId="47" xfId="0" applyNumberFormat="1" applyFont="1" applyFill="1" applyBorder="1" applyAlignment="1" applyProtection="1">
      <alignment horizontal="center"/>
    </xf>
    <xf numFmtId="166" fontId="20" fillId="5" borderId="1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 vertical="center"/>
    </xf>
    <xf numFmtId="168" fontId="2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15" fillId="0" borderId="0" xfId="0" applyFont="1"/>
    <xf numFmtId="0" fontId="2" fillId="0" borderId="29" xfId="0" applyFont="1" applyFill="1" applyBorder="1" applyProtection="1"/>
    <xf numFmtId="168" fontId="2" fillId="0" borderId="29" xfId="0" applyNumberFormat="1" applyFont="1" applyFill="1" applyBorder="1" applyAlignment="1" applyProtection="1">
      <alignment horizontal="left" vertical="center"/>
    </xf>
    <xf numFmtId="0" fontId="0" fillId="0" borderId="29" xfId="0" applyBorder="1"/>
    <xf numFmtId="0" fontId="15" fillId="0" borderId="29" xfId="0" applyFont="1" applyBorder="1"/>
    <xf numFmtId="0" fontId="0" fillId="0" borderId="0" xfId="0" applyAlignment="1">
      <alignment horizontal="right"/>
    </xf>
    <xf numFmtId="167" fontId="0" fillId="0" borderId="0" xfId="1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6" fillId="5" borderId="87" xfId="0" applyFont="1" applyFill="1" applyBorder="1" applyProtection="1"/>
    <xf numFmtId="0" fontId="6" fillId="5" borderId="88" xfId="0" applyFont="1" applyFill="1" applyBorder="1" applyProtection="1"/>
    <xf numFmtId="0" fontId="4" fillId="0" borderId="68" xfId="0" applyFont="1" applyFill="1" applyBorder="1" applyProtection="1">
      <protection locked="0"/>
    </xf>
    <xf numFmtId="0" fontId="3" fillId="0" borderId="38" xfId="0" applyFont="1" applyFill="1" applyBorder="1" applyProtection="1">
      <protection locked="0"/>
    </xf>
    <xf numFmtId="0" fontId="4" fillId="0" borderId="89" xfId="0" applyFont="1" applyFill="1" applyBorder="1" applyProtection="1">
      <protection locked="0"/>
    </xf>
    <xf numFmtId="0" fontId="3" fillId="0" borderId="90" xfId="0" applyFont="1" applyFill="1" applyBorder="1" applyProtection="1">
      <protection locked="0"/>
    </xf>
    <xf numFmtId="167" fontId="15" fillId="13" borderId="89" xfId="1" applyNumberFormat="1" applyFont="1" applyFill="1" applyBorder="1" applyAlignment="1">
      <alignment horizontal="center"/>
    </xf>
    <xf numFmtId="167" fontId="15" fillId="13" borderId="79" xfId="1" applyNumberFormat="1" applyFont="1" applyFill="1" applyBorder="1" applyAlignment="1">
      <alignment horizontal="center"/>
    </xf>
    <xf numFmtId="167" fontId="15" fillId="13" borderId="90" xfId="1" applyNumberFormat="1" applyFont="1" applyFill="1" applyBorder="1" applyAlignment="1">
      <alignment horizontal="center"/>
    </xf>
    <xf numFmtId="167" fontId="11" fillId="7" borderId="63" xfId="1" applyNumberFormat="1" applyFont="1" applyFill="1" applyBorder="1" applyAlignment="1" applyProtection="1">
      <alignment horizontal="center" vertical="center"/>
    </xf>
    <xf numFmtId="166" fontId="5" fillId="7" borderId="30" xfId="0" applyNumberFormat="1" applyFont="1" applyFill="1" applyBorder="1" applyAlignment="1" applyProtection="1">
      <alignment horizontal="center"/>
    </xf>
    <xf numFmtId="167" fontId="11" fillId="7" borderId="91" xfId="1" applyNumberFormat="1" applyFont="1" applyFill="1" applyBorder="1" applyAlignment="1" applyProtection="1">
      <alignment horizontal="center" vertical="center"/>
    </xf>
    <xf numFmtId="166" fontId="5" fillId="7" borderId="92" xfId="0" applyNumberFormat="1" applyFont="1" applyFill="1" applyBorder="1" applyAlignment="1" applyProtection="1">
      <alignment horizontal="center"/>
    </xf>
    <xf numFmtId="167" fontId="11" fillId="7" borderId="28" xfId="1" applyNumberFormat="1" applyFont="1" applyFill="1" applyBorder="1" applyAlignment="1" applyProtection="1">
      <alignment horizontal="center" vertical="center"/>
    </xf>
    <xf numFmtId="0" fontId="2" fillId="4" borderId="5" xfId="0" applyFont="1" applyFill="1" applyBorder="1" applyProtection="1"/>
    <xf numFmtId="0" fontId="21" fillId="0" borderId="0" xfId="0" applyFont="1" applyFill="1" applyBorder="1" applyAlignment="1" applyProtection="1">
      <alignment vertical="center"/>
    </xf>
    <xf numFmtId="0" fontId="21" fillId="0" borderId="17" xfId="0" applyFont="1" applyFill="1" applyBorder="1" applyAlignment="1" applyProtection="1">
      <alignment vertical="center"/>
    </xf>
    <xf numFmtId="166" fontId="2" fillId="0" borderId="0" xfId="0" applyNumberFormat="1" applyFont="1" applyFill="1" applyBorder="1" applyProtection="1"/>
    <xf numFmtId="0" fontId="15" fillId="14" borderId="9" xfId="0" applyFont="1" applyFill="1" applyBorder="1"/>
    <xf numFmtId="167" fontId="15" fillId="13" borderId="95" xfId="1" applyNumberFormat="1" applyFont="1" applyFill="1" applyBorder="1" applyAlignment="1">
      <alignment horizontal="center"/>
    </xf>
    <xf numFmtId="0" fontId="15" fillId="13" borderId="68" xfId="0" applyFont="1" applyFill="1" applyBorder="1" applyAlignment="1">
      <alignment horizontal="center" vertical="top"/>
    </xf>
    <xf numFmtId="0" fontId="15" fillId="13" borderId="35" xfId="0" applyFont="1" applyFill="1" applyBorder="1" applyAlignment="1">
      <alignment horizontal="center" vertical="top"/>
    </xf>
    <xf numFmtId="0" fontId="15" fillId="13" borderId="39" xfId="0" applyFont="1" applyFill="1" applyBorder="1" applyAlignment="1">
      <alignment horizontal="center" vertical="top"/>
    </xf>
    <xf numFmtId="0" fontId="15" fillId="13" borderId="38" xfId="0" applyFont="1" applyFill="1" applyBorder="1" applyAlignment="1">
      <alignment horizontal="center" vertical="top" wrapText="1"/>
    </xf>
    <xf numFmtId="166" fontId="24" fillId="7" borderId="51" xfId="0" applyNumberFormat="1" applyFont="1" applyFill="1" applyBorder="1" applyAlignment="1" applyProtection="1">
      <alignment horizontal="center" vertical="center"/>
    </xf>
    <xf numFmtId="166" fontId="24" fillId="7" borderId="75" xfId="0" applyNumberFormat="1" applyFont="1" applyFill="1" applyBorder="1" applyAlignment="1" applyProtection="1">
      <alignment horizontal="center" vertical="center"/>
    </xf>
    <xf numFmtId="166" fontId="24" fillId="7" borderId="80" xfId="0" applyNumberFormat="1" applyFont="1" applyFill="1" applyBorder="1" applyAlignment="1" applyProtection="1">
      <alignment horizontal="center" vertical="center"/>
    </xf>
    <xf numFmtId="166" fontId="24" fillId="7" borderId="74" xfId="0" applyNumberFormat="1" applyFont="1" applyFill="1" applyBorder="1" applyAlignment="1" applyProtection="1">
      <alignment horizontal="center" vertical="center"/>
    </xf>
    <xf numFmtId="166" fontId="24" fillId="7" borderId="81" xfId="0" applyNumberFormat="1" applyFont="1" applyFill="1" applyBorder="1" applyAlignment="1" applyProtection="1">
      <alignment horizontal="center" vertical="center"/>
    </xf>
    <xf numFmtId="166" fontId="24" fillId="7" borderId="73" xfId="0" applyNumberFormat="1" applyFont="1" applyFill="1" applyBorder="1" applyAlignment="1" applyProtection="1">
      <alignment horizontal="center" vertical="center"/>
    </xf>
    <xf numFmtId="166" fontId="24" fillId="7" borderId="50" xfId="0" applyNumberFormat="1" applyFont="1" applyFill="1" applyBorder="1" applyAlignment="1" applyProtection="1">
      <alignment horizontal="center" vertical="center"/>
    </xf>
    <xf numFmtId="166" fontId="7" fillId="0" borderId="99" xfId="0" applyNumberFormat="1" applyFont="1" applyFill="1" applyBorder="1" applyAlignment="1" applyProtection="1">
      <alignment horizontal="center" vertical="center"/>
      <protection locked="0"/>
    </xf>
    <xf numFmtId="166" fontId="7" fillId="0" borderId="100" xfId="0" applyNumberFormat="1" applyFont="1" applyFill="1" applyBorder="1" applyAlignment="1" applyProtection="1">
      <alignment horizontal="center" vertical="center"/>
      <protection locked="0"/>
    </xf>
    <xf numFmtId="166" fontId="7" fillId="0" borderId="101" xfId="0" applyNumberFormat="1" applyFont="1" applyFill="1" applyBorder="1" applyAlignment="1" applyProtection="1">
      <alignment horizontal="center" vertical="center"/>
      <protection locked="0"/>
    </xf>
    <xf numFmtId="167" fontId="11" fillId="7" borderId="100" xfId="0" applyNumberFormat="1" applyFont="1" applyFill="1" applyBorder="1" applyAlignment="1" applyProtection="1">
      <alignment horizontal="center" vertical="center"/>
    </xf>
    <xf numFmtId="166" fontId="5" fillId="7" borderId="92" xfId="0" applyNumberFormat="1" applyFont="1" applyFill="1" applyBorder="1" applyAlignment="1" applyProtection="1">
      <alignment horizontal="center" vertical="center"/>
    </xf>
    <xf numFmtId="166" fontId="24" fillId="7" borderId="46" xfId="0" applyNumberFormat="1" applyFont="1" applyFill="1" applyBorder="1" applyAlignment="1" applyProtection="1">
      <alignment horizontal="center"/>
    </xf>
    <xf numFmtId="166" fontId="26" fillId="4" borderId="0" xfId="0" applyNumberFormat="1" applyFont="1" applyFill="1" applyBorder="1" applyAlignment="1" applyProtection="1">
      <alignment horizontal="center"/>
    </xf>
    <xf numFmtId="166" fontId="27" fillId="4" borderId="0" xfId="0" applyNumberFormat="1" applyFont="1" applyFill="1" applyBorder="1" applyAlignment="1" applyProtection="1">
      <alignment horizontal="center"/>
    </xf>
    <xf numFmtId="167" fontId="24" fillId="7" borderId="9" xfId="1" applyNumberFormat="1" applyFont="1" applyFill="1" applyBorder="1" applyAlignment="1" applyProtection="1">
      <alignment horizontal="center"/>
    </xf>
    <xf numFmtId="166" fontId="24" fillId="7" borderId="56" xfId="0" applyNumberFormat="1" applyFont="1" applyFill="1" applyBorder="1" applyAlignment="1" applyProtection="1">
      <alignment horizontal="center"/>
    </xf>
    <xf numFmtId="166" fontId="28" fillId="7" borderId="34" xfId="0" applyNumberFormat="1" applyFont="1" applyFill="1" applyBorder="1" applyAlignment="1" applyProtection="1">
      <alignment horizontal="center" vertical="top" wrapText="1"/>
    </xf>
    <xf numFmtId="166" fontId="28" fillId="7" borderId="38" xfId="0" applyNumberFormat="1" applyFont="1" applyFill="1" applyBorder="1" applyAlignment="1" applyProtection="1">
      <alignment horizontal="center" vertical="top" wrapText="1"/>
    </xf>
    <xf numFmtId="166" fontId="28" fillId="7" borderId="44" xfId="0" applyNumberFormat="1" applyFont="1" applyFill="1" applyBorder="1" applyAlignment="1" applyProtection="1">
      <alignment horizontal="center" vertical="top" wrapText="1"/>
    </xf>
    <xf numFmtId="10" fontId="23" fillId="10" borderId="48" xfId="0" applyNumberFormat="1" applyFont="1" applyFill="1" applyBorder="1" applyAlignment="1" applyProtection="1">
      <alignment horizontal="center" vertical="center"/>
    </xf>
    <xf numFmtId="166" fontId="8" fillId="10" borderId="34" xfId="1" applyNumberFormat="1" applyFont="1" applyFill="1" applyBorder="1" applyAlignment="1" applyProtection="1">
      <alignment horizontal="center"/>
    </xf>
    <xf numFmtId="10" fontId="23" fillId="10" borderId="68" xfId="0" applyNumberFormat="1" applyFont="1" applyFill="1" applyBorder="1" applyAlignment="1" applyProtection="1">
      <alignment horizontal="center" vertical="center"/>
    </xf>
    <xf numFmtId="166" fontId="8" fillId="10" borderId="38" xfId="0" applyNumberFormat="1" applyFont="1" applyFill="1" applyBorder="1" applyAlignment="1" applyProtection="1">
      <alignment horizontal="center"/>
    </xf>
    <xf numFmtId="10" fontId="23" fillId="10" borderId="45" xfId="0" applyNumberFormat="1" applyFont="1" applyFill="1" applyBorder="1" applyAlignment="1" applyProtection="1">
      <alignment horizontal="center" vertical="center"/>
    </xf>
    <xf numFmtId="166" fontId="8" fillId="10" borderId="44" xfId="0" applyNumberFormat="1" applyFont="1" applyFill="1" applyBorder="1" applyAlignment="1" applyProtection="1">
      <alignment horizontal="center"/>
    </xf>
    <xf numFmtId="166" fontId="24" fillId="16" borderId="73" xfId="0" applyNumberFormat="1" applyFont="1" applyFill="1" applyBorder="1" applyAlignment="1" applyProtection="1">
      <alignment horizontal="center" vertical="center"/>
    </xf>
    <xf numFmtId="166" fontId="24" fillId="16" borderId="102" xfId="0" applyNumberFormat="1" applyFont="1" applyFill="1" applyBorder="1" applyAlignment="1" applyProtection="1">
      <alignment horizontal="center" vertical="center"/>
    </xf>
    <xf numFmtId="167" fontId="25" fillId="7" borderId="75" xfId="0" applyNumberFormat="1" applyFont="1" applyFill="1" applyBorder="1" applyAlignment="1" applyProtection="1">
      <alignment horizontal="center" vertical="center"/>
    </xf>
    <xf numFmtId="166" fontId="25" fillId="7" borderId="74" xfId="0" applyNumberFormat="1" applyFont="1" applyFill="1" applyBorder="1" applyAlignment="1" applyProtection="1">
      <alignment horizontal="center" vertical="center"/>
    </xf>
    <xf numFmtId="166" fontId="9" fillId="16" borderId="73" xfId="0" applyNumberFormat="1" applyFont="1" applyFill="1" applyBorder="1" applyAlignment="1" applyProtection="1">
      <alignment horizontal="center" vertical="center"/>
    </xf>
    <xf numFmtId="166" fontId="9" fillId="16" borderId="102" xfId="0" applyNumberFormat="1" applyFont="1" applyFill="1" applyBorder="1" applyAlignment="1" applyProtection="1">
      <alignment horizontal="center" vertical="center"/>
    </xf>
    <xf numFmtId="164" fontId="7" fillId="0" borderId="104" xfId="0" applyNumberFormat="1" applyFont="1" applyFill="1" applyBorder="1" applyAlignment="1" applyProtection="1">
      <alignment vertical="center"/>
    </xf>
    <xf numFmtId="166" fontId="28" fillId="7" borderId="105" xfId="0" applyNumberFormat="1" applyFont="1" applyFill="1" applyBorder="1" applyAlignment="1" applyProtection="1">
      <alignment horizontal="center" vertical="top" wrapText="1"/>
    </xf>
    <xf numFmtId="166" fontId="28" fillId="7" borderId="106" xfId="0" applyNumberFormat="1" applyFont="1" applyFill="1" applyBorder="1" applyAlignment="1" applyProtection="1">
      <alignment horizontal="center" vertical="top" wrapText="1"/>
    </xf>
    <xf numFmtId="166" fontId="28" fillId="7" borderId="107" xfId="0" applyNumberFormat="1" applyFont="1" applyFill="1" applyBorder="1" applyAlignment="1" applyProtection="1">
      <alignment horizontal="center" vertical="top" wrapText="1"/>
    </xf>
    <xf numFmtId="0" fontId="25" fillId="3" borderId="31" xfId="0" applyFont="1" applyFill="1" applyBorder="1" applyAlignment="1" applyProtection="1">
      <alignment horizontal="center" vertical="center"/>
      <protection locked="0"/>
    </xf>
    <xf numFmtId="0" fontId="25" fillId="3" borderId="32" xfId="0" applyFont="1" applyFill="1" applyBorder="1" applyAlignment="1" applyProtection="1">
      <alignment horizontal="center" vertical="center"/>
      <protection locked="0"/>
    </xf>
    <xf numFmtId="0" fontId="25" fillId="3" borderId="26" xfId="0" applyFont="1" applyFill="1" applyBorder="1" applyAlignment="1" applyProtection="1">
      <alignment horizontal="center" vertical="center"/>
    </xf>
    <xf numFmtId="0" fontId="25" fillId="3" borderId="103" xfId="0" applyFont="1" applyFill="1" applyBorder="1" applyAlignment="1" applyProtection="1">
      <alignment horizontal="center" vertical="center"/>
    </xf>
    <xf numFmtId="0" fontId="25" fillId="3" borderId="32" xfId="0" applyFont="1" applyFill="1" applyBorder="1" applyAlignment="1" applyProtection="1">
      <alignment horizontal="center" vertical="center"/>
    </xf>
    <xf numFmtId="0" fontId="25" fillId="2" borderId="32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/>
    <xf numFmtId="0" fontId="25" fillId="17" borderId="6" xfId="0" applyFont="1" applyFill="1" applyBorder="1" applyAlignment="1" applyProtection="1">
      <alignment horizontal="center" vertical="center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24" fillId="3" borderId="19" xfId="0" applyFont="1" applyFill="1" applyBorder="1" applyAlignment="1" applyProtection="1">
      <alignment horizontal="center" vertical="center"/>
      <protection locked="0"/>
    </xf>
    <xf numFmtId="0" fontId="24" fillId="3" borderId="20" xfId="0" applyFont="1" applyFill="1" applyBorder="1" applyAlignment="1" applyProtection="1">
      <alignment horizontal="center" vertical="center"/>
      <protection locked="0"/>
    </xf>
    <xf numFmtId="0" fontId="24" fillId="3" borderId="21" xfId="0" applyFont="1" applyFill="1" applyBorder="1" applyAlignment="1" applyProtection="1">
      <alignment horizontal="center" vertical="center"/>
      <protection locked="0"/>
    </xf>
    <xf numFmtId="0" fontId="24" fillId="3" borderId="17" xfId="0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 applyProtection="1">
      <alignment horizontal="center" vertical="center"/>
    </xf>
    <xf numFmtId="164" fontId="7" fillId="0" borderId="36" xfId="0" applyNumberFormat="1" applyFont="1" applyBorder="1" applyAlignment="1" applyProtection="1">
      <alignment vertical="center"/>
    </xf>
    <xf numFmtId="164" fontId="7" fillId="0" borderId="39" xfId="0" applyNumberFormat="1" applyFont="1" applyBorder="1" applyAlignment="1" applyProtection="1">
      <alignment vertical="center"/>
    </xf>
    <xf numFmtId="0" fontId="25" fillId="3" borderId="6" xfId="0" applyFont="1" applyFill="1" applyBorder="1" applyAlignment="1" applyProtection="1">
      <alignment horizontal="center" vertical="center"/>
      <protection locked="0"/>
    </xf>
    <xf numFmtId="166" fontId="19" fillId="6" borderId="48" xfId="0" applyNumberFormat="1" applyFont="1" applyFill="1" applyBorder="1" applyAlignment="1" applyProtection="1">
      <alignment horizontal="center" vertical="top" wrapText="1"/>
      <protection locked="0"/>
    </xf>
    <xf numFmtId="166" fontId="19" fillId="6" borderId="68" xfId="0" applyNumberFormat="1" applyFont="1" applyFill="1" applyBorder="1" applyAlignment="1" applyProtection="1">
      <alignment horizontal="center" vertical="top" wrapText="1"/>
      <protection locked="0"/>
    </xf>
    <xf numFmtId="166" fontId="19" fillId="6" borderId="45" xfId="0" applyNumberFormat="1" applyFont="1" applyFill="1" applyBorder="1" applyAlignment="1" applyProtection="1">
      <alignment horizontal="center" vertical="top" wrapText="1"/>
      <protection locked="0"/>
    </xf>
    <xf numFmtId="166" fontId="19" fillId="6" borderId="43" xfId="0" applyNumberFormat="1" applyFont="1" applyFill="1" applyBorder="1" applyAlignment="1" applyProtection="1">
      <alignment horizontal="center" vertical="top" wrapText="1"/>
      <protection locked="0"/>
    </xf>
    <xf numFmtId="166" fontId="19" fillId="6" borderId="4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Protection="1"/>
    <xf numFmtId="0" fontId="0" fillId="19" borderId="0" xfId="0" applyFill="1"/>
    <xf numFmtId="0" fontId="29" fillId="19" borderId="0" xfId="0" applyFont="1" applyFill="1"/>
    <xf numFmtId="0" fontId="29" fillId="19" borderId="0" xfId="0" quotePrefix="1" applyFont="1" applyFill="1"/>
    <xf numFmtId="0" fontId="29" fillId="19" borderId="0" xfId="0" quotePrefix="1" applyFont="1" applyFill="1" applyAlignment="1">
      <alignment wrapText="1"/>
    </xf>
    <xf numFmtId="166" fontId="19" fillId="6" borderId="34" xfId="0" applyNumberFormat="1" applyFont="1" applyFill="1" applyBorder="1" applyAlignment="1" applyProtection="1">
      <alignment horizontal="center" vertical="top" wrapText="1"/>
      <protection locked="0"/>
    </xf>
    <xf numFmtId="0" fontId="8" fillId="2" borderId="56" xfId="0" applyFont="1" applyFill="1" applyBorder="1" applyAlignment="1" applyProtection="1">
      <alignment horizontal="center" vertical="center"/>
    </xf>
    <xf numFmtId="0" fontId="25" fillId="17" borderId="15" xfId="0" applyFont="1" applyFill="1" applyBorder="1" applyAlignment="1" applyProtection="1">
      <alignment horizontal="center" vertical="center"/>
    </xf>
    <xf numFmtId="167" fontId="23" fillId="7" borderId="85" xfId="1" applyNumberFormat="1" applyFont="1" applyFill="1" applyBorder="1" applyAlignment="1" applyProtection="1">
      <alignment horizontal="center" vertical="center"/>
    </xf>
    <xf numFmtId="166" fontId="8" fillId="7" borderId="34" xfId="0" applyNumberFormat="1" applyFont="1" applyFill="1" applyBorder="1" applyAlignment="1" applyProtection="1">
      <alignment horizontal="center"/>
    </xf>
    <xf numFmtId="0" fontId="30" fillId="18" borderId="105" xfId="0" applyFont="1" applyFill="1" applyBorder="1" applyAlignment="1" applyProtection="1">
      <alignment horizontal="center"/>
      <protection locked="0"/>
    </xf>
    <xf numFmtId="167" fontId="23" fillId="7" borderId="86" xfId="1" applyNumberFormat="1" applyFont="1" applyFill="1" applyBorder="1" applyAlignment="1" applyProtection="1">
      <alignment horizontal="center" vertical="center"/>
    </xf>
    <xf numFmtId="166" fontId="8" fillId="7" borderId="38" xfId="0" applyNumberFormat="1" applyFont="1" applyFill="1" applyBorder="1" applyAlignment="1" applyProtection="1">
      <alignment horizontal="center"/>
    </xf>
    <xf numFmtId="0" fontId="30" fillId="18" borderId="106" xfId="0" applyFont="1" applyFill="1" applyBorder="1" applyAlignment="1" applyProtection="1">
      <alignment horizontal="center"/>
      <protection locked="0"/>
    </xf>
    <xf numFmtId="167" fontId="23" fillId="7" borderId="68" xfId="1" applyNumberFormat="1" applyFont="1" applyFill="1" applyBorder="1" applyAlignment="1" applyProtection="1">
      <alignment horizontal="center" vertical="center"/>
    </xf>
    <xf numFmtId="167" fontId="23" fillId="7" borderId="63" xfId="1" applyNumberFormat="1" applyFont="1" applyFill="1" applyBorder="1" applyAlignment="1" applyProtection="1">
      <alignment horizontal="center" vertical="center"/>
    </xf>
    <xf numFmtId="166" fontId="8" fillId="7" borderId="30" xfId="0" applyNumberFormat="1" applyFont="1" applyFill="1" applyBorder="1" applyAlignment="1" applyProtection="1">
      <alignment horizontal="center"/>
    </xf>
    <xf numFmtId="0" fontId="30" fillId="18" borderId="107" xfId="0" applyFont="1" applyFill="1" applyBorder="1" applyAlignment="1" applyProtection="1">
      <alignment horizontal="center"/>
      <protection locked="0"/>
    </xf>
    <xf numFmtId="0" fontId="8" fillId="2" borderId="93" xfId="0" applyFont="1" applyFill="1" applyBorder="1" applyAlignment="1" applyProtection="1">
      <alignment horizontal="center" vertical="center" wrapText="1"/>
    </xf>
    <xf numFmtId="0" fontId="31" fillId="19" borderId="0" xfId="0" applyFont="1" applyFill="1" applyAlignment="1">
      <alignment wrapText="1"/>
    </xf>
    <xf numFmtId="0" fontId="25" fillId="15" borderId="6" xfId="0" applyFont="1" applyFill="1" applyBorder="1" applyAlignment="1" applyProtection="1">
      <alignment horizontal="center" vertical="center"/>
      <protection locked="0"/>
    </xf>
    <xf numFmtId="0" fontId="25" fillId="15" borderId="31" xfId="0" applyFont="1" applyFill="1" applyBorder="1" applyAlignment="1" applyProtection="1">
      <alignment horizontal="center" vertical="center"/>
      <protection locked="0"/>
    </xf>
    <xf numFmtId="0" fontId="25" fillId="15" borderId="3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vertical="center"/>
    </xf>
    <xf numFmtId="168" fontId="20" fillId="0" borderId="0" xfId="0" applyNumberFormat="1" applyFont="1" applyFill="1" applyBorder="1" applyAlignment="1" applyProtection="1">
      <alignment horizontal="left" vertical="center"/>
    </xf>
    <xf numFmtId="168" fontId="2" fillId="0" borderId="0" xfId="0" applyNumberFormat="1" applyFont="1" applyFill="1" applyBorder="1" applyAlignment="1" applyProtection="1">
      <alignment horizontal="left" vertical="center"/>
    </xf>
    <xf numFmtId="168" fontId="5" fillId="0" borderId="0" xfId="0" applyNumberFormat="1" applyFont="1" applyFill="1" applyBorder="1" applyAlignment="1" applyProtection="1">
      <alignment horizontal="left" vertical="center"/>
    </xf>
    <xf numFmtId="0" fontId="15" fillId="0" borderId="29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horizontal="right" vertical="center"/>
    </xf>
    <xf numFmtId="165" fontId="7" fillId="0" borderId="111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9" xfId="0" applyBorder="1" applyAlignment="1" applyProtection="1">
      <alignment horizontal="center" vertical="center" textRotation="90"/>
      <protection locked="0"/>
    </xf>
    <xf numFmtId="165" fontId="7" fillId="0" borderId="108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1" xfId="0" applyBorder="1" applyAlignment="1" applyProtection="1">
      <alignment horizontal="center" vertical="center" textRotation="90"/>
      <protection locked="0"/>
    </xf>
    <xf numFmtId="165" fontId="7" fillId="0" borderId="11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13" xfId="0" applyBorder="1" applyAlignment="1" applyProtection="1">
      <alignment horizontal="center" vertical="center" textRotation="90"/>
      <protection locked="0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165" fontId="7" fillId="0" borderId="109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10" xfId="0" applyBorder="1" applyAlignment="1" applyProtection="1">
      <alignment horizontal="center" vertical="center" textRotation="90"/>
      <protection locked="0"/>
    </xf>
    <xf numFmtId="0" fontId="15" fillId="0" borderId="0" xfId="0" applyFont="1" applyAlignment="1">
      <alignment horizontal="center"/>
    </xf>
    <xf numFmtId="0" fontId="9" fillId="4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/>
    <xf numFmtId="0" fontId="7" fillId="0" borderId="24" xfId="0" applyFont="1" applyFill="1" applyBorder="1" applyAlignment="1" applyProtection="1"/>
    <xf numFmtId="0" fontId="8" fillId="2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7" fillId="0" borderId="17" xfId="0" applyFont="1" applyFill="1" applyBorder="1" applyAlignment="1" applyProtection="1"/>
    <xf numFmtId="0" fontId="4" fillId="0" borderId="0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49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/>
    <xf numFmtId="0" fontId="2" fillId="4" borderId="3" xfId="0" applyFont="1" applyFill="1" applyBorder="1" applyAlignment="1" applyProtection="1"/>
    <xf numFmtId="0" fontId="2" fillId="4" borderId="4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5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49" xfId="0" applyFont="1" applyFill="1" applyBorder="1" applyAlignment="1" applyProtection="1">
      <alignment horizontal="center" vertical="center"/>
    </xf>
    <xf numFmtId="0" fontId="16" fillId="6" borderId="93" xfId="0" applyFont="1" applyFill="1" applyBorder="1" applyAlignment="1" applyProtection="1">
      <alignment horizontal="center" vertical="center" wrapText="1"/>
    </xf>
    <xf numFmtId="0" fontId="16" fillId="6" borderId="82" xfId="0" applyFont="1" applyFill="1" applyBorder="1" applyAlignment="1" applyProtection="1">
      <alignment horizontal="center" vertical="center" wrapText="1"/>
    </xf>
    <xf numFmtId="0" fontId="16" fillId="6" borderId="94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16" fillId="6" borderId="49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center" vertical="center"/>
    </xf>
    <xf numFmtId="0" fontId="14" fillId="12" borderId="96" xfId="0" applyFont="1" applyFill="1" applyBorder="1" applyAlignment="1">
      <alignment horizontal="center"/>
    </xf>
    <xf numFmtId="0" fontId="14" fillId="12" borderId="97" xfId="0" applyFont="1" applyFill="1" applyBorder="1" applyAlignment="1">
      <alignment horizontal="center"/>
    </xf>
    <xf numFmtId="0" fontId="14" fillId="12" borderId="98" xfId="0" applyFont="1" applyFill="1" applyBorder="1" applyAlignment="1">
      <alignment horizontal="center"/>
    </xf>
    <xf numFmtId="0" fontId="22" fillId="11" borderId="9" xfId="0" applyFont="1" applyFill="1" applyBorder="1" applyAlignment="1" applyProtection="1">
      <alignment horizontal="center"/>
      <protection locked="0"/>
    </xf>
    <xf numFmtId="0" fontId="22" fillId="11" borderId="10" xfId="0" applyFont="1" applyFill="1" applyBorder="1" applyAlignment="1" applyProtection="1">
      <alignment horizontal="center"/>
      <protection locked="0"/>
    </xf>
    <xf numFmtId="0" fontId="22" fillId="11" borderId="13" xfId="0" applyFont="1" applyFill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8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vertical="center"/>
    </xf>
  </cellXfs>
  <cellStyles count="2">
    <cellStyle name="Normal" xfId="0" builtinId="0"/>
    <cellStyle name="Pourcentage" xfId="1" builtinId="5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ndense val="0"/>
        <extend val="0"/>
        <color rgb="FFFF0000"/>
      </font>
      <fill>
        <patternFill>
          <bgColor rgb="FFC0C0C0"/>
        </patternFill>
      </fill>
    </dxf>
    <dxf>
      <font>
        <condense val="0"/>
        <extend val="0"/>
        <color rgb="FF000080"/>
      </font>
      <fill>
        <patternFill patternType="solid">
          <bgColor rgb="FFC0C0C0"/>
        </patternFill>
      </fill>
    </dxf>
    <dxf>
      <font>
        <color rgb="FF9C0006"/>
      </font>
    </dxf>
    <dxf>
      <font>
        <b/>
        <i val="0"/>
        <condense val="0"/>
        <extend val="0"/>
        <color rgb="FFFF0000"/>
      </font>
    </dxf>
    <dxf>
      <font>
        <condense val="0"/>
        <extend val="0"/>
        <color rgb="FF00008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ndense val="0"/>
        <extend val="0"/>
        <color rgb="FFFF0000"/>
      </font>
      <fill>
        <patternFill>
          <bgColor rgb="FFC0C0C0"/>
        </patternFill>
      </fill>
    </dxf>
    <dxf>
      <font>
        <condense val="0"/>
        <extend val="0"/>
        <color rgb="FF000080"/>
      </font>
      <fill>
        <patternFill patternType="solid">
          <bgColor rgb="FFC0C0C0"/>
        </patternFill>
      </fill>
    </dxf>
    <dxf>
      <font>
        <color rgb="FF9C0006"/>
      </font>
    </dxf>
    <dxf>
      <font>
        <b/>
        <i val="0"/>
        <condense val="0"/>
        <extend val="0"/>
        <color rgb="FFFF0000"/>
      </font>
    </dxf>
    <dxf>
      <font>
        <condense val="0"/>
        <extend val="0"/>
        <color rgb="FF00008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C0C0C0"/>
        </patternFill>
      </fill>
    </dxf>
    <dxf>
      <font>
        <condense val="0"/>
        <extend val="0"/>
        <color rgb="FF000080"/>
      </font>
      <fill>
        <patternFill patternType="solid">
          <bgColor rgb="FFC0C0C0"/>
        </patternFill>
      </fill>
    </dxf>
    <dxf>
      <font>
        <color rgb="FF9C0006"/>
      </font>
    </dxf>
    <dxf>
      <font>
        <b/>
        <i val="0"/>
        <condense val="0"/>
        <extend val="0"/>
        <color rgb="FFFF0000"/>
      </font>
    </dxf>
    <dxf>
      <font>
        <condense val="0"/>
        <extend val="0"/>
        <color rgb="FF000080"/>
      </font>
    </dxf>
    <dxf>
      <font>
        <color rgb="FF9C0006"/>
      </font>
    </dxf>
    <dxf>
      <font>
        <b/>
        <i val="0"/>
        <condense val="0"/>
        <extend val="0"/>
        <color rgb="FFFF0000"/>
      </font>
    </dxf>
    <dxf>
      <font>
        <condense val="0"/>
        <extend val="0"/>
        <color rgb="FF00008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'Evolution graphique'!$K$5</c:f>
          <c:strCache>
            <c:ptCount val="1"/>
            <c:pt idx="0">
              <c:v>Progression annuelle de: Nom 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6"/>
            <c:invertIfNegative val="1"/>
            <c:bubble3D val="0"/>
            <c:spPr>
              <a:pattFill prst="pct5">
                <a:fgClr>
                  <a:schemeClr val="accent1">
                    <a:lumMod val="20000"/>
                    <a:lumOff val="80000"/>
                  </a:schemeClr>
                </a:fgClr>
                <a:bgClr>
                  <a:schemeClr val="accent6">
                    <a:lumMod val="40000"/>
                    <a:lumOff val="60000"/>
                  </a:schemeClr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C87-4494-8196-54B23764D4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'Evolution graphique'!$K$6:$Q$6</c:f>
              <c:strCache>
                <c:ptCount val="7"/>
                <c:pt idx="0">
                  <c:v>P1</c:v>
                </c:pt>
                <c:pt idx="1">
                  <c:v>DEC</c:v>
                </c:pt>
                <c:pt idx="2">
                  <c:v>P2</c:v>
                </c:pt>
                <c:pt idx="3">
                  <c:v>P3</c:v>
                </c:pt>
                <c:pt idx="4">
                  <c:v>JUIN</c:v>
                </c:pt>
                <c:pt idx="5">
                  <c:v>ANNEE</c:v>
                </c:pt>
                <c:pt idx="6">
                  <c:v>MOYENNE ANNUELLE 
DE LA CLASSE</c:v>
                </c:pt>
              </c:strCache>
            </c:strRef>
          </c:cat>
          <c:val>
            <c:numRef>
              <c:f>'Evolution graphique'!$K$7:$Q$7</c:f>
              <c:numCache>
                <c:formatCode>0.0%</c:formatCode>
                <c:ptCount val="7"/>
                <c:pt idx="0">
                  <c:v>0.44911363636363633</c:v>
                </c:pt>
                <c:pt idx="1">
                  <c:v>0.56666666666666665</c:v>
                </c:pt>
                <c:pt idx="2">
                  <c:v>0</c:v>
                </c:pt>
                <c:pt idx="3">
                  <c:v>0</c:v>
                </c:pt>
                <c:pt idx="4">
                  <c:v>0.59000000000000008</c:v>
                </c:pt>
                <c:pt idx="5">
                  <c:v>0.54894507575757578</c:v>
                </c:pt>
                <c:pt idx="6">
                  <c:v>0.51265881238859179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7-4494-8196-54B23764D4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451622528"/>
        <c:axId val="451622920"/>
        <c:axId val="0"/>
      </c:bar3DChart>
      <c:catAx>
        <c:axId val="4516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1622920"/>
        <c:crosses val="autoZero"/>
        <c:auto val="1"/>
        <c:lblAlgn val="ctr"/>
        <c:lblOffset val="100"/>
        <c:noMultiLvlLbl val="0"/>
      </c:catAx>
      <c:valAx>
        <c:axId val="45162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162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428625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A6A8FD5D-6271-47EB-9894-BC6089ABAD32}"/>
            </a:ext>
          </a:extLst>
        </xdr:cNvPr>
        <xdr:cNvSpPr>
          <a:spLocks noChangeArrowheads="1"/>
        </xdr:cNvSpPr>
      </xdr:nvSpPr>
      <xdr:spPr bwMode="auto">
        <a:xfrm>
          <a:off x="200025" y="409575"/>
          <a:ext cx="23526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28575</xdr:rowOff>
    </xdr:from>
    <xdr:to>
      <xdr:col>3</xdr:col>
      <xdr:colOff>0</xdr:colOff>
      <xdr:row>5</xdr:row>
      <xdr:rowOff>428625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871F4CF3-6EB3-4590-9852-2813D1727D97}"/>
            </a:ext>
          </a:extLst>
        </xdr:cNvPr>
        <xdr:cNvSpPr>
          <a:spLocks noChangeArrowheads="1"/>
        </xdr:cNvSpPr>
      </xdr:nvSpPr>
      <xdr:spPr bwMode="auto">
        <a:xfrm>
          <a:off x="190500" y="228600"/>
          <a:ext cx="23526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428625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1D64FC58-BAA1-45E8-B5E7-B39193789E31}"/>
            </a:ext>
          </a:extLst>
        </xdr:cNvPr>
        <xdr:cNvSpPr>
          <a:spLocks noChangeArrowheads="1"/>
        </xdr:cNvSpPr>
      </xdr:nvSpPr>
      <xdr:spPr bwMode="auto">
        <a:xfrm>
          <a:off x="238125" y="9525"/>
          <a:ext cx="15144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28575</xdr:rowOff>
    </xdr:from>
    <xdr:to>
      <xdr:col>3</xdr:col>
      <xdr:colOff>0</xdr:colOff>
      <xdr:row>5</xdr:row>
      <xdr:rowOff>428625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8D955D76-4093-40E2-82D8-0813A956BC8E}"/>
            </a:ext>
          </a:extLst>
        </xdr:cNvPr>
        <xdr:cNvSpPr>
          <a:spLocks noChangeArrowheads="1"/>
        </xdr:cNvSpPr>
      </xdr:nvSpPr>
      <xdr:spPr bwMode="auto">
        <a:xfrm>
          <a:off x="228600" y="28575"/>
          <a:ext cx="1524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428625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4DF0E353-5359-4464-8555-7891D687BB79}"/>
            </a:ext>
          </a:extLst>
        </xdr:cNvPr>
        <xdr:cNvSpPr>
          <a:spLocks noChangeArrowheads="1"/>
        </xdr:cNvSpPr>
      </xdr:nvSpPr>
      <xdr:spPr bwMode="auto">
        <a:xfrm>
          <a:off x="238125" y="9525"/>
          <a:ext cx="15144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28575</xdr:rowOff>
    </xdr:from>
    <xdr:to>
      <xdr:col>3</xdr:col>
      <xdr:colOff>0</xdr:colOff>
      <xdr:row>5</xdr:row>
      <xdr:rowOff>428625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5F93D5A0-95D1-413E-B498-8BA216BEC4A3}"/>
            </a:ext>
          </a:extLst>
        </xdr:cNvPr>
        <xdr:cNvSpPr>
          <a:spLocks noChangeArrowheads="1"/>
        </xdr:cNvSpPr>
      </xdr:nvSpPr>
      <xdr:spPr bwMode="auto">
        <a:xfrm>
          <a:off x="228600" y="28575"/>
          <a:ext cx="1524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8</xdr:row>
      <xdr:rowOff>0</xdr:rowOff>
    </xdr:from>
    <xdr:to>
      <xdr:col>17</xdr:col>
      <xdr:colOff>9524</xdr:colOff>
      <xdr:row>22</xdr:row>
      <xdr:rowOff>76200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5F94242F-51E7-4597-843D-0D96195C02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CAHIER%20DES%20COMPTES%20non%20prot&#233;g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élèves"/>
      <sheetName val="Période1"/>
      <sheetName val="Période2"/>
      <sheetName val="Période3"/>
      <sheetName val="Examens"/>
      <sheetName val="Moyennes Annuelles"/>
      <sheetName val="Graphiques"/>
      <sheetName val="Commentaires"/>
    </sheetNames>
    <sheetDataSet>
      <sheetData sheetId="0">
        <row r="1">
          <cell r="C1"/>
        </row>
        <row r="3">
          <cell r="C3"/>
        </row>
      </sheetData>
      <sheetData sheetId="1">
        <row r="1">
          <cell r="K1"/>
        </row>
        <row r="2">
          <cell r="K2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"/>
  <sheetViews>
    <sheetView workbookViewId="0">
      <selection activeCell="A13" sqref="A13"/>
    </sheetView>
  </sheetViews>
  <sheetFormatPr baseColWidth="10" defaultRowHeight="14.4" x14ac:dyDescent="0.3"/>
  <cols>
    <col min="1" max="1" width="224.6640625" bestFit="1" customWidth="1"/>
  </cols>
  <sheetData>
    <row r="2" spans="1:16" x14ac:dyDescent="0.3">
      <c r="A2" s="205" t="s">
        <v>51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x14ac:dyDescent="0.3">
      <c r="A3" s="205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x14ac:dyDescent="0.3">
      <c r="A4" s="205" t="s">
        <v>52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6" x14ac:dyDescent="0.3">
      <c r="A5" s="205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1:16" x14ac:dyDescent="0.3">
      <c r="A6" s="206" t="s">
        <v>54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</row>
    <row r="7" spans="1:16" x14ac:dyDescent="0.3">
      <c r="A7" s="206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</row>
    <row r="8" spans="1:16" ht="28.8" x14ac:dyDescent="0.3">
      <c r="A8" s="207" t="s">
        <v>56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3">
      <c r="A9" s="207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</row>
    <row r="10" spans="1:16" x14ac:dyDescent="0.3">
      <c r="A10" s="206" t="s">
        <v>55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x14ac:dyDescent="0.3">
      <c r="A11" s="206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</row>
    <row r="12" spans="1:16" x14ac:dyDescent="0.3">
      <c r="A12" s="206" t="s">
        <v>65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</row>
    <row r="13" spans="1:16" x14ac:dyDescent="0.3">
      <c r="A13" s="206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</row>
    <row r="14" spans="1:16" ht="43.2" x14ac:dyDescent="0.3">
      <c r="A14" s="207" t="s">
        <v>60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1:16" x14ac:dyDescent="0.3">
      <c r="A15" s="205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</row>
    <row r="16" spans="1:16" x14ac:dyDescent="0.3">
      <c r="A16" s="205" t="s">
        <v>53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</row>
    <row r="17" spans="1:1" x14ac:dyDescent="0.3">
      <c r="A17" s="205"/>
    </row>
    <row r="18" spans="1:1" x14ac:dyDescent="0.3">
      <c r="A18" s="205" t="s">
        <v>57</v>
      </c>
    </row>
    <row r="19" spans="1:1" s="205" customFormat="1" x14ac:dyDescent="0.3"/>
    <row r="20" spans="1:1" s="205" customFormat="1" ht="43.2" x14ac:dyDescent="0.3">
      <c r="A20" s="222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workbookViewId="0">
      <selection activeCell="B10" sqref="B10:C10"/>
    </sheetView>
  </sheetViews>
  <sheetFormatPr baseColWidth="10" defaultRowHeight="14.4" x14ac:dyDescent="0.3"/>
  <cols>
    <col min="1" max="1" width="4.5546875" customWidth="1"/>
    <col min="2" max="2" width="30.5546875" customWidth="1"/>
    <col min="3" max="3" width="26.109375" customWidth="1"/>
  </cols>
  <sheetData>
    <row r="1" spans="1:17" ht="15.6" x14ac:dyDescent="0.3">
      <c r="A1" s="71"/>
      <c r="B1" s="232" t="s">
        <v>30</v>
      </c>
      <c r="C1" s="233"/>
      <c r="D1" s="233"/>
      <c r="E1" s="233"/>
      <c r="F1" s="233"/>
      <c r="G1" s="233"/>
      <c r="H1" s="233"/>
      <c r="I1" s="234" t="s">
        <v>31</v>
      </c>
      <c r="J1" s="234"/>
      <c r="K1" s="235"/>
      <c r="L1" s="236"/>
      <c r="M1" s="236"/>
      <c r="N1" s="104"/>
      <c r="O1" s="108"/>
      <c r="P1" s="237">
        <f>'[1]Liste des élèves'!$C$1</f>
        <v>0</v>
      </c>
      <c r="Q1" s="237"/>
    </row>
    <row r="2" spans="1:17" ht="15" thickBot="1" x14ac:dyDescent="0.35">
      <c r="A2" s="71"/>
      <c r="B2" s="71"/>
      <c r="C2" s="71"/>
      <c r="D2" s="71"/>
      <c r="E2" s="236"/>
      <c r="F2" s="236"/>
      <c r="G2" s="236"/>
      <c r="H2" s="71"/>
      <c r="I2" s="234" t="s">
        <v>32</v>
      </c>
      <c r="J2" s="234"/>
      <c r="K2" s="236"/>
      <c r="L2" s="236"/>
      <c r="M2" s="236"/>
      <c r="N2" s="104"/>
      <c r="O2" s="108"/>
      <c r="P2" s="237">
        <f>'[1]Liste des élèves'!$C$3</f>
        <v>0</v>
      </c>
      <c r="Q2" s="237"/>
    </row>
    <row r="3" spans="1:17" ht="15" customHeight="1" x14ac:dyDescent="0.3">
      <c r="A3" s="226" t="s">
        <v>16</v>
      </c>
      <c r="B3" s="227"/>
      <c r="C3" s="228"/>
    </row>
    <row r="4" spans="1:17" ht="15" customHeight="1" x14ac:dyDescent="0.3">
      <c r="A4" s="229"/>
      <c r="B4" s="230"/>
      <c r="C4" s="231"/>
    </row>
    <row r="5" spans="1:17" ht="15.6" x14ac:dyDescent="0.3">
      <c r="A5" s="1"/>
      <c r="B5" s="2" t="s">
        <v>0</v>
      </c>
      <c r="C5" s="3"/>
    </row>
    <row r="6" spans="1:17" ht="16.2" thickBot="1" x14ac:dyDescent="0.35">
      <c r="A6" s="4"/>
      <c r="B6" s="5"/>
      <c r="C6" s="6"/>
    </row>
    <row r="7" spans="1:17" ht="15.6" x14ac:dyDescent="0.3">
      <c r="A7" s="4"/>
      <c r="B7" s="119" t="s">
        <v>1</v>
      </c>
      <c r="C7" s="120" t="s">
        <v>2</v>
      </c>
    </row>
    <row r="8" spans="1:17" ht="15.6" x14ac:dyDescent="0.3">
      <c r="A8" s="7">
        <v>1</v>
      </c>
      <c r="B8" s="121" t="s">
        <v>58</v>
      </c>
      <c r="C8" s="122" t="s">
        <v>48</v>
      </c>
    </row>
    <row r="9" spans="1:17" ht="15.6" x14ac:dyDescent="0.3">
      <c r="A9" s="7">
        <v>2</v>
      </c>
      <c r="B9" s="121" t="s">
        <v>59</v>
      </c>
      <c r="C9" s="122" t="s">
        <v>49</v>
      </c>
    </row>
    <row r="10" spans="1:17" ht="15.6" x14ac:dyDescent="0.3">
      <c r="A10" s="7">
        <v>3</v>
      </c>
      <c r="B10" s="121"/>
      <c r="C10" s="122"/>
    </row>
    <row r="11" spans="1:17" ht="15.6" x14ac:dyDescent="0.3">
      <c r="A11" s="7">
        <v>4</v>
      </c>
      <c r="B11" s="121"/>
      <c r="C11" s="122"/>
    </row>
    <row r="12" spans="1:17" ht="15.6" x14ac:dyDescent="0.3">
      <c r="A12" s="7">
        <v>5</v>
      </c>
      <c r="B12" s="121"/>
      <c r="C12" s="122"/>
    </row>
    <row r="13" spans="1:17" ht="15.6" x14ac:dyDescent="0.3">
      <c r="A13" s="7">
        <v>6</v>
      </c>
      <c r="B13" s="121"/>
      <c r="C13" s="122"/>
    </row>
    <row r="14" spans="1:17" ht="15.6" x14ac:dyDescent="0.3">
      <c r="A14" s="7">
        <v>7</v>
      </c>
      <c r="B14" s="121"/>
      <c r="C14" s="122"/>
    </row>
    <row r="15" spans="1:17" ht="15.6" x14ac:dyDescent="0.3">
      <c r="A15" s="7">
        <v>8</v>
      </c>
      <c r="B15" s="121"/>
      <c r="C15" s="122"/>
    </row>
    <row r="16" spans="1:17" ht="15.6" x14ac:dyDescent="0.3">
      <c r="A16" s="7">
        <v>9</v>
      </c>
      <c r="B16" s="121"/>
      <c r="C16" s="122"/>
    </row>
    <row r="17" spans="1:3" ht="15.6" x14ac:dyDescent="0.3">
      <c r="A17" s="7">
        <v>10</v>
      </c>
      <c r="B17" s="121"/>
      <c r="C17" s="122"/>
    </row>
    <row r="18" spans="1:3" ht="15.6" x14ac:dyDescent="0.3">
      <c r="A18" s="7">
        <v>11</v>
      </c>
      <c r="B18" s="121"/>
      <c r="C18" s="122"/>
    </row>
    <row r="19" spans="1:3" ht="15.6" x14ac:dyDescent="0.3">
      <c r="A19" s="7">
        <v>12</v>
      </c>
      <c r="B19" s="121"/>
      <c r="C19" s="122"/>
    </row>
    <row r="20" spans="1:3" ht="15.6" x14ac:dyDescent="0.3">
      <c r="A20" s="7">
        <v>13</v>
      </c>
      <c r="B20" s="121"/>
      <c r="C20" s="122"/>
    </row>
    <row r="21" spans="1:3" ht="15.6" x14ac:dyDescent="0.3">
      <c r="A21" s="7">
        <v>14</v>
      </c>
      <c r="B21" s="121"/>
      <c r="C21" s="122"/>
    </row>
    <row r="22" spans="1:3" ht="15.6" x14ac:dyDescent="0.3">
      <c r="A22" s="7">
        <v>15</v>
      </c>
      <c r="B22" s="121"/>
      <c r="C22" s="122"/>
    </row>
    <row r="23" spans="1:3" ht="15.6" x14ac:dyDescent="0.3">
      <c r="A23" s="7">
        <v>16</v>
      </c>
      <c r="B23" s="121"/>
      <c r="C23" s="122"/>
    </row>
    <row r="24" spans="1:3" ht="15.6" x14ac:dyDescent="0.3">
      <c r="A24" s="7">
        <v>17</v>
      </c>
      <c r="B24" s="121"/>
      <c r="C24" s="122"/>
    </row>
    <row r="25" spans="1:3" ht="15.6" x14ac:dyDescent="0.3">
      <c r="A25" s="7">
        <v>18</v>
      </c>
      <c r="B25" s="121"/>
      <c r="C25" s="122"/>
    </row>
    <row r="26" spans="1:3" ht="15.6" x14ac:dyDescent="0.3">
      <c r="A26" s="7">
        <v>19</v>
      </c>
      <c r="B26" s="121"/>
      <c r="C26" s="122"/>
    </row>
    <row r="27" spans="1:3" ht="15.6" x14ac:dyDescent="0.3">
      <c r="A27" s="7">
        <v>20</v>
      </c>
      <c r="B27" s="121"/>
      <c r="C27" s="122"/>
    </row>
    <row r="28" spans="1:3" ht="15.6" x14ac:dyDescent="0.3">
      <c r="A28" s="7">
        <v>21</v>
      </c>
      <c r="B28" s="121"/>
      <c r="C28" s="122"/>
    </row>
    <row r="29" spans="1:3" ht="15.6" x14ac:dyDescent="0.3">
      <c r="A29" s="7">
        <v>22</v>
      </c>
      <c r="B29" s="121"/>
      <c r="C29" s="122"/>
    </row>
    <row r="30" spans="1:3" ht="15.6" x14ac:dyDescent="0.3">
      <c r="A30" s="8" t="s">
        <v>3</v>
      </c>
      <c r="B30" s="121"/>
      <c r="C30" s="122"/>
    </row>
    <row r="31" spans="1:3" ht="15.6" x14ac:dyDescent="0.3">
      <c r="A31" s="8" t="s">
        <v>4</v>
      </c>
      <c r="B31" s="121"/>
      <c r="C31" s="122"/>
    </row>
    <row r="32" spans="1:3" ht="15.6" x14ac:dyDescent="0.3">
      <c r="A32" s="8" t="s">
        <v>5</v>
      </c>
      <c r="B32" s="121"/>
      <c r="C32" s="122"/>
    </row>
    <row r="33" spans="1:3" ht="15.6" x14ac:dyDescent="0.3">
      <c r="A33" s="8" t="s">
        <v>6</v>
      </c>
      <c r="B33" s="121"/>
      <c r="C33" s="122"/>
    </row>
    <row r="34" spans="1:3" ht="15.6" x14ac:dyDescent="0.3">
      <c r="A34" s="8" t="s">
        <v>7</v>
      </c>
      <c r="B34" s="121"/>
      <c r="C34" s="122"/>
    </row>
    <row r="35" spans="1:3" ht="15.6" x14ac:dyDescent="0.3">
      <c r="A35" s="8" t="s">
        <v>8</v>
      </c>
      <c r="B35" s="121"/>
      <c r="C35" s="122"/>
    </row>
    <row r="36" spans="1:3" ht="15.6" x14ac:dyDescent="0.3">
      <c r="A36" s="8" t="s">
        <v>9</v>
      </c>
      <c r="B36" s="121"/>
      <c r="C36" s="122"/>
    </row>
    <row r="37" spans="1:3" ht="15.6" x14ac:dyDescent="0.3">
      <c r="A37" s="8" t="s">
        <v>10</v>
      </c>
      <c r="B37" s="121"/>
      <c r="C37" s="122"/>
    </row>
    <row r="38" spans="1:3" ht="15.6" x14ac:dyDescent="0.3">
      <c r="A38" s="8" t="s">
        <v>11</v>
      </c>
      <c r="B38" s="121"/>
      <c r="C38" s="122"/>
    </row>
    <row r="39" spans="1:3" ht="15.6" x14ac:dyDescent="0.3">
      <c r="A39" s="8" t="s">
        <v>12</v>
      </c>
      <c r="B39" s="121"/>
      <c r="C39" s="122"/>
    </row>
    <row r="40" spans="1:3" ht="15.6" x14ac:dyDescent="0.3">
      <c r="A40" s="8" t="s">
        <v>13</v>
      </c>
      <c r="B40" s="121"/>
      <c r="C40" s="122"/>
    </row>
    <row r="41" spans="1:3" ht="15.6" x14ac:dyDescent="0.3">
      <c r="A41" s="8" t="s">
        <v>14</v>
      </c>
      <c r="B41" s="121"/>
      <c r="C41" s="122"/>
    </row>
    <row r="42" spans="1:3" ht="16.2" thickBot="1" x14ac:dyDescent="0.35">
      <c r="A42" s="8" t="s">
        <v>15</v>
      </c>
      <c r="B42" s="123"/>
      <c r="C42" s="124"/>
    </row>
  </sheetData>
  <mergeCells count="9">
    <mergeCell ref="A3:C4"/>
    <mergeCell ref="B1:H1"/>
    <mergeCell ref="I1:J1"/>
    <mergeCell ref="K1:M1"/>
    <mergeCell ref="P1:Q1"/>
    <mergeCell ref="E2:G2"/>
    <mergeCell ref="I2:J2"/>
    <mergeCell ref="K2:M2"/>
    <mergeCell ref="P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5"/>
  <sheetViews>
    <sheetView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R1" sqref="R1:U1"/>
    </sheetView>
  </sheetViews>
  <sheetFormatPr baseColWidth="10" defaultRowHeight="14.4" x14ac:dyDescent="0.3"/>
  <cols>
    <col min="1" max="1" width="3.44140625" customWidth="1"/>
    <col min="2" max="2" width="15.33203125" customWidth="1"/>
    <col min="3" max="3" width="15" customWidth="1"/>
    <col min="4" max="16" width="4.88671875" customWidth="1"/>
    <col min="17" max="17" width="5.5546875" customWidth="1"/>
    <col min="18" max="18" width="5.109375" customWidth="1"/>
    <col min="19" max="19" width="5.44140625" customWidth="1"/>
    <col min="20" max="20" width="6.44140625" customWidth="1"/>
    <col min="21" max="28" width="4.44140625" customWidth="1"/>
    <col min="29" max="30" width="5.6640625" customWidth="1"/>
    <col min="31" max="32" width="4.44140625" customWidth="1"/>
    <col min="33" max="33" width="8.109375" customWidth="1"/>
    <col min="34" max="34" width="5.33203125" customWidth="1"/>
    <col min="35" max="35" width="5.88671875" customWidth="1"/>
    <col min="36" max="36" width="6.109375" customWidth="1"/>
    <col min="37" max="37" width="6" customWidth="1"/>
    <col min="38" max="38" width="5.5546875" customWidth="1"/>
    <col min="39" max="39" width="9" bestFit="1" customWidth="1"/>
    <col min="40" max="40" width="8.6640625" customWidth="1"/>
  </cols>
  <sheetData>
    <row r="1" spans="1:40" ht="63" customHeight="1" x14ac:dyDescent="0.3">
      <c r="A1" s="71"/>
      <c r="B1" s="239" t="s">
        <v>30</v>
      </c>
      <c r="C1" s="239"/>
      <c r="D1" s="239"/>
      <c r="E1" s="110"/>
      <c r="F1" s="110"/>
      <c r="G1" s="110"/>
      <c r="H1" s="110"/>
      <c r="K1" s="235">
        <f>[1]Période1!$K$1</f>
        <v>0</v>
      </c>
      <c r="L1" s="236"/>
      <c r="M1" s="236"/>
      <c r="N1" s="109"/>
      <c r="O1" s="109"/>
      <c r="P1" s="240" t="s">
        <v>31</v>
      </c>
      <c r="Q1" s="240"/>
      <c r="R1" s="316" t="s">
        <v>69</v>
      </c>
      <c r="S1" s="316"/>
      <c r="T1" s="316"/>
      <c r="U1" s="316"/>
      <c r="V1" s="111"/>
      <c r="W1" s="240" t="s">
        <v>16</v>
      </c>
      <c r="X1" s="240"/>
      <c r="Y1" s="240"/>
      <c r="Z1" s="240"/>
      <c r="AA1" s="316" t="s">
        <v>66</v>
      </c>
      <c r="AB1" s="316"/>
      <c r="AC1" s="316"/>
    </row>
    <row r="2" spans="1:40" ht="15" thickBot="1" x14ac:dyDescent="0.35">
      <c r="A2" s="71"/>
      <c r="B2" s="71"/>
      <c r="C2" s="71"/>
      <c r="D2" s="71"/>
      <c r="E2" s="236"/>
      <c r="F2" s="236"/>
      <c r="G2" s="236"/>
      <c r="H2" s="71"/>
      <c r="K2" s="236">
        <f>[1]Période1!$K$2</f>
        <v>0</v>
      </c>
      <c r="L2" s="236"/>
      <c r="M2" s="236"/>
      <c r="N2" s="109"/>
      <c r="O2" s="109"/>
      <c r="P2" s="240" t="s">
        <v>32</v>
      </c>
      <c r="Q2" s="240"/>
      <c r="R2" s="314" t="s">
        <v>67</v>
      </c>
      <c r="S2" s="314"/>
      <c r="T2" s="314"/>
      <c r="U2" s="314"/>
      <c r="V2" s="111"/>
      <c r="W2" s="241" t="s">
        <v>0</v>
      </c>
      <c r="X2" s="241"/>
      <c r="Y2" s="241"/>
      <c r="Z2" s="241"/>
      <c r="AA2" s="314" t="s">
        <v>68</v>
      </c>
      <c r="AB2" s="314"/>
    </row>
    <row r="3" spans="1:40" ht="15.6" thickTop="1" thickBot="1" x14ac:dyDescent="0.35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4"/>
    </row>
    <row r="4" spans="1:40" ht="15" thickBot="1" x14ac:dyDescent="0.35">
      <c r="A4" s="250"/>
      <c r="B4" s="251"/>
      <c r="C4" s="251"/>
      <c r="D4" s="264" t="s">
        <v>17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5" t="s">
        <v>18</v>
      </c>
      <c r="R4" s="256"/>
      <c r="S4" s="256"/>
      <c r="T4" s="257"/>
      <c r="U4" s="255" t="s">
        <v>19</v>
      </c>
      <c r="V4" s="256"/>
      <c r="W4" s="256"/>
      <c r="X4" s="257"/>
      <c r="Y4" s="255" t="s">
        <v>20</v>
      </c>
      <c r="Z4" s="256"/>
      <c r="AA4" s="256"/>
      <c r="AB4" s="257"/>
      <c r="AC4" s="255" t="s">
        <v>21</v>
      </c>
      <c r="AD4" s="257"/>
      <c r="AE4" s="256" t="s">
        <v>22</v>
      </c>
      <c r="AF4" s="257"/>
      <c r="AG4" s="272" t="s">
        <v>17</v>
      </c>
      <c r="AH4" s="269" t="s">
        <v>18</v>
      </c>
      <c r="AI4" s="269" t="s">
        <v>19</v>
      </c>
      <c r="AJ4" s="269" t="s">
        <v>20</v>
      </c>
      <c r="AK4" s="269" t="s">
        <v>21</v>
      </c>
      <c r="AL4" s="269" t="s">
        <v>22</v>
      </c>
      <c r="AM4" s="258" t="s">
        <v>23</v>
      </c>
      <c r="AN4" s="259"/>
    </row>
    <row r="5" spans="1:40" x14ac:dyDescent="0.3">
      <c r="A5" s="250"/>
      <c r="B5" s="251"/>
      <c r="C5" s="251"/>
      <c r="D5" s="265"/>
      <c r="E5" s="242"/>
      <c r="F5" s="242"/>
      <c r="G5" s="242"/>
      <c r="H5" s="242"/>
      <c r="I5" s="242">
        <v>43508</v>
      </c>
      <c r="J5" s="242">
        <v>43539</v>
      </c>
      <c r="K5" s="242"/>
      <c r="L5" s="242"/>
      <c r="M5" s="242"/>
      <c r="N5" s="242"/>
      <c r="O5" s="242"/>
      <c r="P5" s="244"/>
      <c r="Q5" s="246">
        <v>43511</v>
      </c>
      <c r="R5" s="242"/>
      <c r="S5" s="242"/>
      <c r="T5" s="244"/>
      <c r="U5" s="246">
        <v>43550</v>
      </c>
      <c r="V5" s="242"/>
      <c r="W5" s="242"/>
      <c r="X5" s="244"/>
      <c r="Y5" s="246" t="s">
        <v>24</v>
      </c>
      <c r="Z5" s="242"/>
      <c r="AA5" s="242"/>
      <c r="AB5" s="244"/>
      <c r="AC5" s="246"/>
      <c r="AD5" s="244"/>
      <c r="AE5" s="246" t="s">
        <v>24</v>
      </c>
      <c r="AF5" s="244"/>
      <c r="AG5" s="273"/>
      <c r="AH5" s="270"/>
      <c r="AI5" s="270"/>
      <c r="AJ5" s="270"/>
      <c r="AK5" s="270"/>
      <c r="AL5" s="270"/>
      <c r="AM5" s="260"/>
      <c r="AN5" s="261"/>
    </row>
    <row r="6" spans="1:40" ht="31.8" customHeight="1" thickBot="1" x14ac:dyDescent="0.35">
      <c r="A6" s="252"/>
      <c r="B6" s="253"/>
      <c r="C6" s="253"/>
      <c r="D6" s="266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5"/>
      <c r="Q6" s="247"/>
      <c r="R6" s="243"/>
      <c r="S6" s="243"/>
      <c r="T6" s="245"/>
      <c r="U6" s="247"/>
      <c r="V6" s="243"/>
      <c r="W6" s="243"/>
      <c r="X6" s="245"/>
      <c r="Y6" s="247"/>
      <c r="Z6" s="243"/>
      <c r="AA6" s="243"/>
      <c r="AB6" s="245"/>
      <c r="AC6" s="247"/>
      <c r="AD6" s="245"/>
      <c r="AE6" s="247"/>
      <c r="AF6" s="245"/>
      <c r="AG6" s="274"/>
      <c r="AH6" s="271"/>
      <c r="AI6" s="271"/>
      <c r="AJ6" s="271"/>
      <c r="AK6" s="271"/>
      <c r="AL6" s="271"/>
      <c r="AM6" s="262"/>
      <c r="AN6" s="263"/>
    </row>
    <row r="7" spans="1:40" ht="15.6" thickTop="1" thickBot="1" x14ac:dyDescent="0.35">
      <c r="A7" s="49"/>
      <c r="B7" s="51" t="s">
        <v>1</v>
      </c>
      <c r="C7" s="52" t="s">
        <v>2</v>
      </c>
      <c r="D7" s="187">
        <v>20</v>
      </c>
      <c r="E7" s="188"/>
      <c r="F7" s="188"/>
      <c r="G7" s="188"/>
      <c r="H7" s="188"/>
      <c r="I7" s="189">
        <v>20</v>
      </c>
      <c r="J7" s="189">
        <v>10</v>
      </c>
      <c r="K7" s="189"/>
      <c r="L7" s="189"/>
      <c r="M7" s="189"/>
      <c r="N7" s="189"/>
      <c r="O7" s="189"/>
      <c r="P7" s="190"/>
      <c r="Q7" s="187">
        <v>15</v>
      </c>
      <c r="R7" s="187"/>
      <c r="S7" s="187"/>
      <c r="T7" s="190"/>
      <c r="U7" s="187">
        <v>22</v>
      </c>
      <c r="V7" s="187"/>
      <c r="W7" s="191"/>
      <c r="X7" s="190"/>
      <c r="Y7" s="187">
        <v>10</v>
      </c>
      <c r="Z7" s="187"/>
      <c r="AA7" s="191"/>
      <c r="AB7" s="190"/>
      <c r="AC7" s="187">
        <v>40</v>
      </c>
      <c r="AD7" s="190"/>
      <c r="AE7" s="191"/>
      <c r="AF7" s="189"/>
      <c r="AG7" s="192">
        <v>40</v>
      </c>
      <c r="AH7" s="192">
        <v>15</v>
      </c>
      <c r="AI7" s="192">
        <v>15</v>
      </c>
      <c r="AJ7" s="192">
        <v>15</v>
      </c>
      <c r="AK7" s="192">
        <v>15</v>
      </c>
      <c r="AL7" s="192"/>
      <c r="AM7" s="194" t="s">
        <v>28</v>
      </c>
      <c r="AN7" s="193">
        <v>20</v>
      </c>
    </row>
    <row r="8" spans="1:40" ht="15" thickTop="1" x14ac:dyDescent="0.3">
      <c r="A8" s="15">
        <v>1</v>
      </c>
      <c r="B8" s="25" t="str">
        <f>'Liste élèves'!B8</f>
        <v>Nom 1</v>
      </c>
      <c r="C8" s="33" t="str">
        <f>'Liste élèves'!C8</f>
        <v>Prénom 1</v>
      </c>
      <c r="D8" s="56">
        <v>12</v>
      </c>
      <c r="E8" s="57"/>
      <c r="F8" s="57"/>
      <c r="G8" s="57"/>
      <c r="H8" s="57"/>
      <c r="I8" s="57">
        <v>12</v>
      </c>
      <c r="J8" s="57">
        <v>4</v>
      </c>
      <c r="K8" s="57"/>
      <c r="L8" s="57"/>
      <c r="M8" s="57"/>
      <c r="N8" s="44"/>
      <c r="O8" s="44"/>
      <c r="P8" s="38"/>
      <c r="Q8" s="39">
        <v>7</v>
      </c>
      <c r="R8" s="40"/>
      <c r="S8" s="40"/>
      <c r="T8" s="41"/>
      <c r="U8" s="39">
        <v>9</v>
      </c>
      <c r="V8" s="40"/>
      <c r="W8" s="40"/>
      <c r="X8" s="41"/>
      <c r="Y8" s="39">
        <v>0</v>
      </c>
      <c r="Z8" s="40"/>
      <c r="AA8" s="40"/>
      <c r="AB8" s="41"/>
      <c r="AC8" s="36">
        <v>25</v>
      </c>
      <c r="AD8" s="38"/>
      <c r="AE8" s="37"/>
      <c r="AF8" s="44"/>
      <c r="AG8" s="58">
        <f>IFERROR(($AG$7*SUM(D8:P8))/($D$7*ISNUMBER(D8)+$E$7*ISNUMBER(E8)+$F$7*ISNUMBER(F8)+$G$7*ISNUMBER(G8)+$H$7*ISNUMBER(H8)+$I$7*ISNUMBER(I8)+$J$7*ISNUMBER(J8)+$K$7*ISNUMBER(K8)+$L$7*ISNUMBER(L8)+$M$7*ISNUMBER(M8)+$N$7*ISNUMBER(N8)+$O$7*ISNUMBER(O8)+$P$7*ISNUMBER(P8)),"")</f>
        <v>22.4</v>
      </c>
      <c r="AH8" s="58">
        <f>IFERROR(($AH$7*SUM(Q8:T8))/($Q$7*ISNUMBER(Q8)+$R$7*ISNUMBER(R8)+$S$7*ISNUMBER(#REF!)+$T$7*ISNUMBER(T8)),"")</f>
        <v>7</v>
      </c>
      <c r="AI8" s="58">
        <f>IFERROR(($AI$7*SUM(U8:X8))/($U$7*ISNUMBER(U8)+$V$7*ISNUMBER(V8)+$W$7*ISNUMBER(W8)+$X$7*ISNUMBER(X8)),"")</f>
        <v>6.1363636363636367</v>
      </c>
      <c r="AJ8" s="58">
        <f>IFERROR(($AJ$7*SUM(Y8:AB8))/($Y$7*ISNUMBER(Y8)+$Z$7*ISNUMBER(Z8)+$AA$7*ISNUMBER(AA8)+$AB$7*ISNUMBER(AB8)),"")</f>
        <v>0</v>
      </c>
      <c r="AK8" s="58">
        <f>IFERROR(($AK$7*SUM(AC8:AD8))/($AC$7*ISNUMBER(AC8)+$AD$7*ISNUMBER(AD8)),"")</f>
        <v>9.375</v>
      </c>
      <c r="AL8" s="58" t="str">
        <f>IFERROR(($AL$7*SUM(AE8:AF8))/($AE$7*ISNUMBER(AE8)+$AF$7*ISNUMBER(AF8)),"")</f>
        <v/>
      </c>
      <c r="AM8" s="59">
        <f>IFERROR((AN8*5/100),"")</f>
        <v>0.44911363636363633</v>
      </c>
      <c r="AN8" s="60">
        <f>IFERROR(($AN$7*SUM(AG8:AL8))/($AG$7*ISNUMBER(AG8)+$AH$7*ISNUMBER(AH8)+$AI$7*ISNUMBER(AI8)+$AJ$7*ISNUMBER(AJ8)+$AK$7*ISNUMBER(AK8)+$AL$7*ISNUMBER(AL8)),"")</f>
        <v>8.9822727272727256</v>
      </c>
    </row>
    <row r="9" spans="1:40" x14ac:dyDescent="0.3">
      <c r="A9" s="15">
        <v>2</v>
      </c>
      <c r="B9" s="23" t="str">
        <f>'Liste élèves'!B9</f>
        <v>Nom 2</v>
      </c>
      <c r="C9" s="34" t="str">
        <f>'Liste élèves'!C9</f>
        <v>Prénom 2</v>
      </c>
      <c r="D9" s="42">
        <v>6</v>
      </c>
      <c r="E9" s="43"/>
      <c r="F9" s="43"/>
      <c r="G9" s="43"/>
      <c r="H9" s="43"/>
      <c r="I9" s="43">
        <v>8</v>
      </c>
      <c r="J9" s="43">
        <v>6</v>
      </c>
      <c r="K9" s="43"/>
      <c r="L9" s="43"/>
      <c r="M9" s="43"/>
      <c r="N9" s="45"/>
      <c r="O9" s="45"/>
      <c r="P9" s="16"/>
      <c r="Q9" s="42">
        <v>8</v>
      </c>
      <c r="R9" s="43"/>
      <c r="S9" s="43"/>
      <c r="T9" s="16"/>
      <c r="U9" s="42"/>
      <c r="V9" s="43"/>
      <c r="W9" s="43"/>
      <c r="X9" s="16"/>
      <c r="Y9" s="42">
        <v>6</v>
      </c>
      <c r="Z9" s="43"/>
      <c r="AA9" s="43"/>
      <c r="AB9" s="16"/>
      <c r="AC9" s="17">
        <v>16</v>
      </c>
      <c r="AD9" s="16"/>
      <c r="AE9" s="18"/>
      <c r="AF9" s="45"/>
      <c r="AG9" s="61">
        <f t="shared" ref="AG9:AG42" si="0">IFERROR(($AG$7*SUM(D9:P9))/($D$7*ISNUMBER(D9)+$E$7*ISNUMBER(E9)+$F$7*ISNUMBER(F9)+$G$7*ISNUMBER(G9)+$H$7*ISNUMBER(H9)+$I$7*ISNUMBER(I9)+$J$7*ISNUMBER(J9)+$K$7*ISNUMBER(K9)+$L$7*ISNUMBER(L9)+$M$7*ISNUMBER(M9)+$N$7*ISNUMBER(N9)+$O$7*ISNUMBER(O9)+$P$7*ISNUMBER(P9)),"")</f>
        <v>16</v>
      </c>
      <c r="AH9" s="61">
        <f>IFERROR(($AH$7*SUM(Q9:T9))/($Q$7*ISNUMBER(Q9)+$R$7*ISNUMBER(R9)+$S$7*ISNUMBER(#REF!)+$T$7*ISNUMBER(T9)),"")</f>
        <v>8</v>
      </c>
      <c r="AI9" s="61" t="str">
        <f t="shared" ref="AI9:AI42" si="1">IFERROR(($AI$7*SUM(U9:X9))/($U$7*ISNUMBER(U9)+$V$7*ISNUMBER(V9)+$W$7*ISNUMBER(W9)+$X$7*ISNUMBER(X9)),"")</f>
        <v/>
      </c>
      <c r="AJ9" s="61">
        <f t="shared" ref="AJ9:AJ42" si="2">IFERROR(($AJ$7*SUM(Y9:AB9))/($Y$7*ISNUMBER(Y9)+$Z$7*ISNUMBER(Z9)+$AA$7*ISNUMBER(AA9)+$AB$7*ISNUMBER(AB9)),"")</f>
        <v>9</v>
      </c>
      <c r="AK9" s="61">
        <f t="shared" ref="AK9:AK42" si="3">IFERROR(($AK$7*SUM(AC9:AD9))/($AC$7*ISNUMBER(AC9)+$AD$7*ISNUMBER(AD9)),"")</f>
        <v>6</v>
      </c>
      <c r="AL9" s="61" t="str">
        <f t="shared" ref="AL9:AL42" si="4">IFERROR(($AL$7*SUM(AE9:AF9))/($AE$7*ISNUMBER(AE9)+$AF$7*ISNUMBER(AF9)),"")</f>
        <v/>
      </c>
      <c r="AM9" s="62">
        <f t="shared" ref="AM9:AM42" si="5">IFERROR((AN9*5/100),"")</f>
        <v>0.45882352941176463</v>
      </c>
      <c r="AN9" s="63">
        <f t="shared" ref="AN9:AN42" si="6">IFERROR(($AN$7*SUM(AG9:AL9))/($AG$7*ISNUMBER(AG9)+$AH$7*ISNUMBER(AH9)+$AI$7*ISNUMBER(AI9)+$AJ$7*ISNUMBER(AJ9)+$AK$7*ISNUMBER(AK9)+$AL$7*ISNUMBER(AL9)),"")</f>
        <v>9.1764705882352935</v>
      </c>
    </row>
    <row r="10" spans="1:40" x14ac:dyDescent="0.3">
      <c r="A10" s="15">
        <v>3</v>
      </c>
      <c r="B10" s="23">
        <f>'Liste élèves'!B10</f>
        <v>0</v>
      </c>
      <c r="C10" s="34">
        <f>'Liste élèves'!C10</f>
        <v>0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5"/>
      <c r="O10" s="45"/>
      <c r="P10" s="16"/>
      <c r="Q10" s="42"/>
      <c r="R10" s="43"/>
      <c r="S10" s="43"/>
      <c r="T10" s="16"/>
      <c r="U10" s="42"/>
      <c r="V10" s="43"/>
      <c r="W10" s="43"/>
      <c r="X10" s="16"/>
      <c r="Y10" s="42"/>
      <c r="Z10" s="43"/>
      <c r="AA10" s="43"/>
      <c r="AB10" s="16"/>
      <c r="AC10" s="17"/>
      <c r="AD10" s="16"/>
      <c r="AE10" s="18"/>
      <c r="AF10" s="45"/>
      <c r="AG10" s="61" t="str">
        <f t="shared" si="0"/>
        <v/>
      </c>
      <c r="AH10" s="61" t="str">
        <f>IFERROR(($AH$7*SUM(Q10:T10))/($Q$7*ISNUMBER(Q10)+$R$7*ISNUMBER(R10)+$S$7*ISNUMBER(#REF!)+$T$7*ISNUMBER(T10)),"")</f>
        <v/>
      </c>
      <c r="AI10" s="61" t="str">
        <f t="shared" si="1"/>
        <v/>
      </c>
      <c r="AJ10" s="61" t="str">
        <f t="shared" si="2"/>
        <v/>
      </c>
      <c r="AK10" s="61" t="str">
        <f t="shared" si="3"/>
        <v/>
      </c>
      <c r="AL10" s="61" t="str">
        <f t="shared" si="4"/>
        <v/>
      </c>
      <c r="AM10" s="62" t="str">
        <f t="shared" si="5"/>
        <v/>
      </c>
      <c r="AN10" s="63" t="str">
        <f t="shared" si="6"/>
        <v/>
      </c>
    </row>
    <row r="11" spans="1:40" x14ac:dyDescent="0.3">
      <c r="A11" s="15">
        <v>4</v>
      </c>
      <c r="B11" s="23">
        <f>'Liste élèves'!B11</f>
        <v>0</v>
      </c>
      <c r="C11" s="34">
        <f>'Liste élèves'!C11</f>
        <v>0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5"/>
      <c r="O11" s="45"/>
      <c r="P11" s="16"/>
      <c r="Q11" s="42"/>
      <c r="R11" s="43"/>
      <c r="S11" s="43"/>
      <c r="T11" s="16"/>
      <c r="U11" s="42"/>
      <c r="V11" s="43"/>
      <c r="W11" s="43"/>
      <c r="X11" s="16"/>
      <c r="Y11" s="42"/>
      <c r="Z11" s="43"/>
      <c r="AA11" s="43"/>
      <c r="AB11" s="16"/>
      <c r="AC11" s="17"/>
      <c r="AD11" s="16"/>
      <c r="AE11" s="18"/>
      <c r="AF11" s="45"/>
      <c r="AG11" s="61" t="str">
        <f t="shared" si="0"/>
        <v/>
      </c>
      <c r="AH11" s="61" t="str">
        <f>IFERROR(($AH$7*SUM(Q11:T11))/($Q$7*ISNUMBER(Q11)+$R$7*ISNUMBER(R11)+$S$7*ISNUMBER(#REF!)+$T$7*ISNUMBER(T11)),"")</f>
        <v/>
      </c>
      <c r="AI11" s="61" t="str">
        <f t="shared" si="1"/>
        <v/>
      </c>
      <c r="AJ11" s="61" t="str">
        <f t="shared" si="2"/>
        <v/>
      </c>
      <c r="AK11" s="61" t="str">
        <f t="shared" si="3"/>
        <v/>
      </c>
      <c r="AL11" s="61" t="str">
        <f t="shared" si="4"/>
        <v/>
      </c>
      <c r="AM11" s="62" t="str">
        <f t="shared" si="5"/>
        <v/>
      </c>
      <c r="AN11" s="63" t="str">
        <f t="shared" si="6"/>
        <v/>
      </c>
    </row>
    <row r="12" spans="1:40" x14ac:dyDescent="0.3">
      <c r="A12" s="15">
        <v>5</v>
      </c>
      <c r="B12" s="23">
        <f>'Liste élèves'!B12</f>
        <v>0</v>
      </c>
      <c r="C12" s="34">
        <f>'Liste élèves'!C12</f>
        <v>0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5"/>
      <c r="O12" s="45"/>
      <c r="P12" s="16"/>
      <c r="Q12" s="42"/>
      <c r="R12" s="43"/>
      <c r="S12" s="43"/>
      <c r="T12" s="16"/>
      <c r="U12" s="42"/>
      <c r="V12" s="43"/>
      <c r="W12" s="43"/>
      <c r="X12" s="16"/>
      <c r="Y12" s="42"/>
      <c r="Z12" s="43"/>
      <c r="AA12" s="43"/>
      <c r="AB12" s="16"/>
      <c r="AC12" s="17"/>
      <c r="AD12" s="16"/>
      <c r="AE12" s="18"/>
      <c r="AF12" s="45"/>
      <c r="AG12" s="61" t="str">
        <f t="shared" si="0"/>
        <v/>
      </c>
      <c r="AH12" s="61" t="str">
        <f>IFERROR(($AH$7*SUM(Q12:T12))/($Q$7*ISNUMBER(Q12)+$R$7*ISNUMBER(R12)+$S$7*ISNUMBER(#REF!)+$T$7*ISNUMBER(T12)),"")</f>
        <v/>
      </c>
      <c r="AI12" s="61" t="str">
        <f t="shared" si="1"/>
        <v/>
      </c>
      <c r="AJ12" s="61" t="str">
        <f t="shared" si="2"/>
        <v/>
      </c>
      <c r="AK12" s="61" t="str">
        <f t="shared" si="3"/>
        <v/>
      </c>
      <c r="AL12" s="61" t="str">
        <f t="shared" si="4"/>
        <v/>
      </c>
      <c r="AM12" s="62" t="str">
        <f t="shared" si="5"/>
        <v/>
      </c>
      <c r="AN12" s="63" t="str">
        <f t="shared" si="6"/>
        <v/>
      </c>
    </row>
    <row r="13" spans="1:40" x14ac:dyDescent="0.3">
      <c r="A13" s="15">
        <v>6</v>
      </c>
      <c r="B13" s="23">
        <f>'Liste élèves'!B13</f>
        <v>0</v>
      </c>
      <c r="C13" s="34">
        <f>'Liste élèves'!C13</f>
        <v>0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5"/>
      <c r="O13" s="45"/>
      <c r="P13" s="16"/>
      <c r="Q13" s="64"/>
      <c r="R13" s="43"/>
      <c r="S13" s="43"/>
      <c r="T13" s="16"/>
      <c r="U13" s="42"/>
      <c r="V13" s="43"/>
      <c r="W13" s="43"/>
      <c r="X13" s="16"/>
      <c r="Y13" s="42"/>
      <c r="Z13" s="43"/>
      <c r="AA13" s="43"/>
      <c r="AB13" s="16"/>
      <c r="AC13" s="17"/>
      <c r="AD13" s="16"/>
      <c r="AE13" s="18"/>
      <c r="AF13" s="45"/>
      <c r="AG13" s="61" t="str">
        <f t="shared" si="0"/>
        <v/>
      </c>
      <c r="AH13" s="61" t="str">
        <f>IFERROR(($AH$7*SUM(Q13:T13))/($Q$7*ISNUMBER(Q13)+$R$7*ISNUMBER(R13)+$S$7*ISNUMBER(#REF!)+$T$7*ISNUMBER(T13)),"")</f>
        <v/>
      </c>
      <c r="AI13" s="61" t="str">
        <f t="shared" si="1"/>
        <v/>
      </c>
      <c r="AJ13" s="61" t="str">
        <f t="shared" si="2"/>
        <v/>
      </c>
      <c r="AK13" s="61" t="str">
        <f t="shared" si="3"/>
        <v/>
      </c>
      <c r="AL13" s="61" t="str">
        <f t="shared" si="4"/>
        <v/>
      </c>
      <c r="AM13" s="62" t="str">
        <f t="shared" si="5"/>
        <v/>
      </c>
      <c r="AN13" s="63" t="str">
        <f t="shared" si="6"/>
        <v/>
      </c>
    </row>
    <row r="14" spans="1:40" x14ac:dyDescent="0.3">
      <c r="A14" s="15">
        <v>7</v>
      </c>
      <c r="B14" s="23">
        <f>'Liste élèves'!B14</f>
        <v>0</v>
      </c>
      <c r="C14" s="34">
        <f>'Liste élèves'!C14</f>
        <v>0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5"/>
      <c r="O14" s="45"/>
      <c r="P14" s="16"/>
      <c r="Q14" s="42"/>
      <c r="R14" s="43"/>
      <c r="S14" s="43"/>
      <c r="T14" s="16"/>
      <c r="U14" s="42"/>
      <c r="V14" s="43"/>
      <c r="W14" s="43"/>
      <c r="X14" s="16"/>
      <c r="Y14" s="42"/>
      <c r="Z14" s="43"/>
      <c r="AA14" s="43"/>
      <c r="AB14" s="16"/>
      <c r="AC14" s="17"/>
      <c r="AD14" s="16"/>
      <c r="AE14" s="18"/>
      <c r="AF14" s="45"/>
      <c r="AG14" s="61" t="str">
        <f t="shared" si="0"/>
        <v/>
      </c>
      <c r="AH14" s="61" t="str">
        <f>IFERROR(($AH$7*SUM(Q14:T14))/($Q$7*ISNUMBER(Q14)+$R$7*ISNUMBER(R14)+$S$7*ISNUMBER(#REF!)+$T$7*ISNUMBER(T14)),"")</f>
        <v/>
      </c>
      <c r="AI14" s="61" t="str">
        <f t="shared" si="1"/>
        <v/>
      </c>
      <c r="AJ14" s="61" t="str">
        <f t="shared" si="2"/>
        <v/>
      </c>
      <c r="AK14" s="61" t="str">
        <f t="shared" si="3"/>
        <v/>
      </c>
      <c r="AL14" s="61" t="str">
        <f t="shared" si="4"/>
        <v/>
      </c>
      <c r="AM14" s="62" t="str">
        <f t="shared" si="5"/>
        <v/>
      </c>
      <c r="AN14" s="63" t="str">
        <f t="shared" si="6"/>
        <v/>
      </c>
    </row>
    <row r="15" spans="1:40" x14ac:dyDescent="0.3">
      <c r="A15" s="15">
        <v>8</v>
      </c>
      <c r="B15" s="23">
        <f>'Liste élèves'!B15</f>
        <v>0</v>
      </c>
      <c r="C15" s="34">
        <f>'Liste élèves'!C15</f>
        <v>0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5"/>
      <c r="O15" s="45"/>
      <c r="P15" s="16"/>
      <c r="Q15" s="42"/>
      <c r="R15" s="43"/>
      <c r="S15" s="43"/>
      <c r="T15" s="16"/>
      <c r="U15" s="42"/>
      <c r="V15" s="43"/>
      <c r="W15" s="43"/>
      <c r="X15" s="16"/>
      <c r="Y15" s="42"/>
      <c r="Z15" s="43"/>
      <c r="AA15" s="43"/>
      <c r="AB15" s="16"/>
      <c r="AC15" s="17"/>
      <c r="AD15" s="16"/>
      <c r="AE15" s="18"/>
      <c r="AF15" s="45"/>
      <c r="AG15" s="61" t="str">
        <f t="shared" si="0"/>
        <v/>
      </c>
      <c r="AH15" s="61" t="str">
        <f>IFERROR(($AH$7*SUM(Q15:T15))/($Q$7*ISNUMBER(Q15)+$R$7*ISNUMBER(R15)+$S$7*ISNUMBER(#REF!)+$T$7*ISNUMBER(T15)),"")</f>
        <v/>
      </c>
      <c r="AI15" s="61" t="str">
        <f t="shared" si="1"/>
        <v/>
      </c>
      <c r="AJ15" s="61" t="str">
        <f t="shared" si="2"/>
        <v/>
      </c>
      <c r="AK15" s="61" t="str">
        <f t="shared" si="3"/>
        <v/>
      </c>
      <c r="AL15" s="61" t="str">
        <f t="shared" si="4"/>
        <v/>
      </c>
      <c r="AM15" s="62" t="str">
        <f t="shared" si="5"/>
        <v/>
      </c>
      <c r="AN15" s="63" t="str">
        <f t="shared" si="6"/>
        <v/>
      </c>
    </row>
    <row r="16" spans="1:40" x14ac:dyDescent="0.3">
      <c r="A16" s="15">
        <v>9</v>
      </c>
      <c r="B16" s="23">
        <f>'Liste élèves'!B16</f>
        <v>0</v>
      </c>
      <c r="C16" s="34">
        <f>'Liste élèves'!C16</f>
        <v>0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5"/>
      <c r="O16" s="45"/>
      <c r="P16" s="16"/>
      <c r="Q16" s="42"/>
      <c r="R16" s="43"/>
      <c r="S16" s="43"/>
      <c r="T16" s="16"/>
      <c r="U16" s="42"/>
      <c r="V16" s="43"/>
      <c r="W16" s="43"/>
      <c r="X16" s="16"/>
      <c r="Y16" s="42"/>
      <c r="Z16" s="43"/>
      <c r="AA16" s="43"/>
      <c r="AB16" s="16"/>
      <c r="AC16" s="17"/>
      <c r="AD16" s="16"/>
      <c r="AE16" s="18"/>
      <c r="AF16" s="45"/>
      <c r="AG16" s="61" t="str">
        <f t="shared" si="0"/>
        <v/>
      </c>
      <c r="AH16" s="61" t="str">
        <f>IFERROR(($AH$7*SUM(Q16:T16))/($Q$7*ISNUMBER(Q16)+$R$7*ISNUMBER(R16)+$S$7*ISNUMBER(#REF!)+$T$7*ISNUMBER(T16)),"")</f>
        <v/>
      </c>
      <c r="AI16" s="61" t="str">
        <f t="shared" si="1"/>
        <v/>
      </c>
      <c r="AJ16" s="61" t="str">
        <f t="shared" si="2"/>
        <v/>
      </c>
      <c r="AK16" s="61" t="str">
        <f t="shared" si="3"/>
        <v/>
      </c>
      <c r="AL16" s="61" t="str">
        <f t="shared" si="4"/>
        <v/>
      </c>
      <c r="AM16" s="62" t="str">
        <f t="shared" si="5"/>
        <v/>
      </c>
      <c r="AN16" s="63" t="str">
        <f t="shared" si="6"/>
        <v/>
      </c>
    </row>
    <row r="17" spans="1:40" x14ac:dyDescent="0.3">
      <c r="A17" s="15">
        <v>10</v>
      </c>
      <c r="B17" s="23">
        <f>'Liste élèves'!B17</f>
        <v>0</v>
      </c>
      <c r="C17" s="34">
        <f>'Liste élèves'!C17</f>
        <v>0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5"/>
      <c r="O17" s="45"/>
      <c r="P17" s="16"/>
      <c r="Q17" s="42"/>
      <c r="R17" s="43"/>
      <c r="S17" s="43"/>
      <c r="T17" s="16"/>
      <c r="U17" s="42"/>
      <c r="V17" s="43"/>
      <c r="W17" s="43"/>
      <c r="X17" s="16"/>
      <c r="Y17" s="42"/>
      <c r="Z17" s="43"/>
      <c r="AA17" s="43"/>
      <c r="AB17" s="16"/>
      <c r="AC17" s="17"/>
      <c r="AD17" s="16"/>
      <c r="AE17" s="18"/>
      <c r="AF17" s="45"/>
      <c r="AG17" s="61" t="str">
        <f t="shared" si="0"/>
        <v/>
      </c>
      <c r="AH17" s="61" t="str">
        <f>IFERROR(($AH$7*SUM(Q17:T17))/($Q$7*ISNUMBER(Q17)+$R$7*ISNUMBER(R17)+$S$7*ISNUMBER(#REF!)+$T$7*ISNUMBER(T17)),"")</f>
        <v/>
      </c>
      <c r="AI17" s="61" t="str">
        <f t="shared" si="1"/>
        <v/>
      </c>
      <c r="AJ17" s="61" t="str">
        <f t="shared" si="2"/>
        <v/>
      </c>
      <c r="AK17" s="61" t="str">
        <f t="shared" si="3"/>
        <v/>
      </c>
      <c r="AL17" s="61" t="str">
        <f t="shared" si="4"/>
        <v/>
      </c>
      <c r="AM17" s="62" t="str">
        <f t="shared" si="5"/>
        <v/>
      </c>
      <c r="AN17" s="63" t="str">
        <f t="shared" si="6"/>
        <v/>
      </c>
    </row>
    <row r="18" spans="1:40" x14ac:dyDescent="0.3">
      <c r="A18" s="15">
        <v>11</v>
      </c>
      <c r="B18" s="23">
        <f>'Liste élèves'!B18</f>
        <v>0</v>
      </c>
      <c r="C18" s="34">
        <f>'Liste élèves'!C18</f>
        <v>0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5"/>
      <c r="O18" s="45"/>
      <c r="P18" s="16"/>
      <c r="Q18" s="42"/>
      <c r="R18" s="43"/>
      <c r="S18" s="43"/>
      <c r="T18" s="16"/>
      <c r="U18" s="42"/>
      <c r="V18" s="43"/>
      <c r="W18" s="43"/>
      <c r="X18" s="16"/>
      <c r="Y18" s="42"/>
      <c r="Z18" s="43"/>
      <c r="AA18" s="43"/>
      <c r="AB18" s="16"/>
      <c r="AC18" s="17"/>
      <c r="AD18" s="16"/>
      <c r="AE18" s="18"/>
      <c r="AF18" s="45"/>
      <c r="AG18" s="61" t="str">
        <f t="shared" si="0"/>
        <v/>
      </c>
      <c r="AH18" s="61" t="str">
        <f>IFERROR(($AH$7*SUM(Q18:T18))/($Q$7*ISNUMBER(Q18)+$R$7*ISNUMBER(R18)+$S$7*ISNUMBER(#REF!)+$T$7*ISNUMBER(T18)),"")</f>
        <v/>
      </c>
      <c r="AI18" s="61" t="str">
        <f t="shared" si="1"/>
        <v/>
      </c>
      <c r="AJ18" s="61" t="str">
        <f t="shared" si="2"/>
        <v/>
      </c>
      <c r="AK18" s="61" t="str">
        <f t="shared" si="3"/>
        <v/>
      </c>
      <c r="AL18" s="61" t="str">
        <f t="shared" si="4"/>
        <v/>
      </c>
      <c r="AM18" s="62" t="str">
        <f t="shared" si="5"/>
        <v/>
      </c>
      <c r="AN18" s="63" t="str">
        <f t="shared" si="6"/>
        <v/>
      </c>
    </row>
    <row r="19" spans="1:40" x14ac:dyDescent="0.3">
      <c r="A19" s="15">
        <v>12</v>
      </c>
      <c r="B19" s="23">
        <f>'Liste élèves'!B19</f>
        <v>0</v>
      </c>
      <c r="C19" s="34">
        <f>'Liste élèves'!C19</f>
        <v>0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5"/>
      <c r="O19" s="45"/>
      <c r="P19" s="16"/>
      <c r="Q19" s="42"/>
      <c r="R19" s="43"/>
      <c r="S19" s="43"/>
      <c r="T19" s="16"/>
      <c r="U19" s="42"/>
      <c r="V19" s="43"/>
      <c r="W19" s="43"/>
      <c r="X19" s="16"/>
      <c r="Y19" s="42"/>
      <c r="Z19" s="43"/>
      <c r="AA19" s="43"/>
      <c r="AB19" s="16"/>
      <c r="AC19" s="17"/>
      <c r="AD19" s="16"/>
      <c r="AE19" s="18"/>
      <c r="AF19" s="45"/>
      <c r="AG19" s="61" t="str">
        <f t="shared" si="0"/>
        <v/>
      </c>
      <c r="AH19" s="61" t="str">
        <f>IFERROR(($AH$7*SUM(Q19:T19))/($Q$7*ISNUMBER(Q19)+$R$7*ISNUMBER(R19)+$S$7*ISNUMBER(#REF!)+$T$7*ISNUMBER(T19)),"")</f>
        <v/>
      </c>
      <c r="AI19" s="61" t="str">
        <f t="shared" si="1"/>
        <v/>
      </c>
      <c r="AJ19" s="61" t="str">
        <f t="shared" si="2"/>
        <v/>
      </c>
      <c r="AK19" s="61" t="str">
        <f t="shared" si="3"/>
        <v/>
      </c>
      <c r="AL19" s="61" t="str">
        <f t="shared" si="4"/>
        <v/>
      </c>
      <c r="AM19" s="62" t="str">
        <f t="shared" si="5"/>
        <v/>
      </c>
      <c r="AN19" s="63" t="str">
        <f t="shared" si="6"/>
        <v/>
      </c>
    </row>
    <row r="20" spans="1:40" x14ac:dyDescent="0.3">
      <c r="A20" s="15">
        <v>13</v>
      </c>
      <c r="B20" s="23">
        <f>'Liste élèves'!B20</f>
        <v>0</v>
      </c>
      <c r="C20" s="34">
        <f>'Liste élèves'!C20</f>
        <v>0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5"/>
      <c r="O20" s="45"/>
      <c r="P20" s="16"/>
      <c r="Q20" s="42"/>
      <c r="R20" s="43"/>
      <c r="S20" s="43"/>
      <c r="T20" s="16"/>
      <c r="U20" s="42"/>
      <c r="V20" s="43"/>
      <c r="W20" s="43"/>
      <c r="X20" s="16"/>
      <c r="Y20" s="42"/>
      <c r="Z20" s="43"/>
      <c r="AA20" s="43"/>
      <c r="AB20" s="16"/>
      <c r="AC20" s="17"/>
      <c r="AD20" s="16"/>
      <c r="AE20" s="18"/>
      <c r="AF20" s="45"/>
      <c r="AG20" s="61" t="str">
        <f t="shared" si="0"/>
        <v/>
      </c>
      <c r="AH20" s="61" t="str">
        <f>IFERROR(($AH$7*SUM(Q20:T20))/($Q$7*ISNUMBER(Q20)+$R$7*ISNUMBER(R20)+$S$7*ISNUMBER(#REF!)+$T$7*ISNUMBER(T20)),"")</f>
        <v/>
      </c>
      <c r="AI20" s="61" t="str">
        <f t="shared" si="1"/>
        <v/>
      </c>
      <c r="AJ20" s="61" t="str">
        <f t="shared" si="2"/>
        <v/>
      </c>
      <c r="AK20" s="61" t="str">
        <f t="shared" si="3"/>
        <v/>
      </c>
      <c r="AL20" s="61" t="str">
        <f t="shared" si="4"/>
        <v/>
      </c>
      <c r="AM20" s="62" t="str">
        <f t="shared" si="5"/>
        <v/>
      </c>
      <c r="AN20" s="63" t="str">
        <f t="shared" si="6"/>
        <v/>
      </c>
    </row>
    <row r="21" spans="1:40" x14ac:dyDescent="0.3">
      <c r="A21" s="15">
        <v>14</v>
      </c>
      <c r="B21" s="23">
        <f>'Liste élèves'!B21</f>
        <v>0</v>
      </c>
      <c r="C21" s="34">
        <f>'Liste élèves'!C21</f>
        <v>0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5"/>
      <c r="O21" s="45"/>
      <c r="P21" s="16"/>
      <c r="Q21" s="42"/>
      <c r="R21" s="43"/>
      <c r="S21" s="43"/>
      <c r="T21" s="16"/>
      <c r="U21" s="42"/>
      <c r="V21" s="43"/>
      <c r="W21" s="43"/>
      <c r="X21" s="16"/>
      <c r="Y21" s="42"/>
      <c r="Z21" s="43"/>
      <c r="AA21" s="43"/>
      <c r="AB21" s="16"/>
      <c r="AC21" s="17"/>
      <c r="AD21" s="16"/>
      <c r="AE21" s="18"/>
      <c r="AF21" s="45"/>
      <c r="AG21" s="61" t="str">
        <f t="shared" si="0"/>
        <v/>
      </c>
      <c r="AH21" s="61" t="str">
        <f>IFERROR(($AH$7*SUM(Q21:T21))/($Q$7*ISNUMBER(Q21)+$R$7*ISNUMBER(R21)+$S$7*ISNUMBER(#REF!)+$T$7*ISNUMBER(T21)),"")</f>
        <v/>
      </c>
      <c r="AI21" s="61" t="str">
        <f t="shared" si="1"/>
        <v/>
      </c>
      <c r="AJ21" s="61" t="str">
        <f t="shared" si="2"/>
        <v/>
      </c>
      <c r="AK21" s="61" t="str">
        <f t="shared" si="3"/>
        <v/>
      </c>
      <c r="AL21" s="61" t="str">
        <f t="shared" si="4"/>
        <v/>
      </c>
      <c r="AM21" s="62" t="str">
        <f t="shared" si="5"/>
        <v/>
      </c>
      <c r="AN21" s="63" t="str">
        <f t="shared" si="6"/>
        <v/>
      </c>
    </row>
    <row r="22" spans="1:40" x14ac:dyDescent="0.3">
      <c r="A22" s="15">
        <v>15</v>
      </c>
      <c r="B22" s="23">
        <f>'Liste élèves'!B22</f>
        <v>0</v>
      </c>
      <c r="C22" s="34">
        <f>'Liste élèves'!C22</f>
        <v>0</v>
      </c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5"/>
      <c r="O22" s="45"/>
      <c r="P22" s="16"/>
      <c r="Q22" s="42"/>
      <c r="R22" s="43"/>
      <c r="S22" s="43"/>
      <c r="T22" s="16"/>
      <c r="U22" s="42"/>
      <c r="V22" s="43"/>
      <c r="W22" s="43"/>
      <c r="X22" s="16"/>
      <c r="Y22" s="42"/>
      <c r="Z22" s="43"/>
      <c r="AA22" s="43"/>
      <c r="AB22" s="16"/>
      <c r="AC22" s="17"/>
      <c r="AD22" s="16"/>
      <c r="AE22" s="18"/>
      <c r="AF22" s="45"/>
      <c r="AG22" s="61" t="str">
        <f t="shared" si="0"/>
        <v/>
      </c>
      <c r="AH22" s="61" t="str">
        <f>IFERROR(($AH$7*SUM(Q22:T22))/($Q$7*ISNUMBER(Q22)+$R$7*ISNUMBER(R22)+$S$7*ISNUMBER(#REF!)+$T$7*ISNUMBER(T22)),"")</f>
        <v/>
      </c>
      <c r="AI22" s="61" t="str">
        <f t="shared" si="1"/>
        <v/>
      </c>
      <c r="AJ22" s="61" t="str">
        <f t="shared" si="2"/>
        <v/>
      </c>
      <c r="AK22" s="61" t="str">
        <f t="shared" si="3"/>
        <v/>
      </c>
      <c r="AL22" s="61" t="str">
        <f t="shared" si="4"/>
        <v/>
      </c>
      <c r="AM22" s="62" t="str">
        <f t="shared" si="5"/>
        <v/>
      </c>
      <c r="AN22" s="63" t="str">
        <f t="shared" si="6"/>
        <v/>
      </c>
    </row>
    <row r="23" spans="1:40" x14ac:dyDescent="0.3">
      <c r="A23" s="15">
        <v>16</v>
      </c>
      <c r="B23" s="23">
        <f>'Liste élèves'!B23</f>
        <v>0</v>
      </c>
      <c r="C23" s="34">
        <f>'Liste élèves'!C23</f>
        <v>0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5"/>
      <c r="O23" s="45"/>
      <c r="P23" s="16"/>
      <c r="Q23" s="42"/>
      <c r="R23" s="43"/>
      <c r="S23" s="43"/>
      <c r="T23" s="16"/>
      <c r="U23" s="42"/>
      <c r="V23" s="43"/>
      <c r="W23" s="43"/>
      <c r="X23" s="16"/>
      <c r="Y23" s="42"/>
      <c r="Z23" s="43"/>
      <c r="AA23" s="43"/>
      <c r="AB23" s="16"/>
      <c r="AC23" s="17"/>
      <c r="AD23" s="16"/>
      <c r="AE23" s="18"/>
      <c r="AF23" s="45"/>
      <c r="AG23" s="61" t="str">
        <f t="shared" si="0"/>
        <v/>
      </c>
      <c r="AH23" s="61" t="str">
        <f>IFERROR(($AH$7*SUM(Q23:T23))/($Q$7*ISNUMBER(Q23)+$R$7*ISNUMBER(R23)+$S$7*ISNUMBER(#REF!)+$T$7*ISNUMBER(T23)),"")</f>
        <v/>
      </c>
      <c r="AI23" s="61" t="str">
        <f t="shared" si="1"/>
        <v/>
      </c>
      <c r="AJ23" s="61" t="str">
        <f t="shared" si="2"/>
        <v/>
      </c>
      <c r="AK23" s="61" t="str">
        <f t="shared" si="3"/>
        <v/>
      </c>
      <c r="AL23" s="61" t="str">
        <f t="shared" si="4"/>
        <v/>
      </c>
      <c r="AM23" s="62" t="str">
        <f t="shared" si="5"/>
        <v/>
      </c>
      <c r="AN23" s="63" t="str">
        <f t="shared" si="6"/>
        <v/>
      </c>
    </row>
    <row r="24" spans="1:40" x14ac:dyDescent="0.3">
      <c r="A24" s="15">
        <v>17</v>
      </c>
      <c r="B24" s="23">
        <f>'Liste élèves'!B24</f>
        <v>0</v>
      </c>
      <c r="C24" s="34">
        <f>'Liste élèves'!C24</f>
        <v>0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5"/>
      <c r="O24" s="45"/>
      <c r="P24" s="16"/>
      <c r="Q24" s="42"/>
      <c r="R24" s="43"/>
      <c r="S24" s="43"/>
      <c r="T24" s="16"/>
      <c r="U24" s="42"/>
      <c r="V24" s="43"/>
      <c r="W24" s="43"/>
      <c r="X24" s="16"/>
      <c r="Y24" s="42"/>
      <c r="Z24" s="43"/>
      <c r="AA24" s="43"/>
      <c r="AB24" s="16"/>
      <c r="AC24" s="17"/>
      <c r="AD24" s="16"/>
      <c r="AE24" s="18"/>
      <c r="AF24" s="45"/>
      <c r="AG24" s="61" t="str">
        <f t="shared" si="0"/>
        <v/>
      </c>
      <c r="AH24" s="61" t="str">
        <f>IFERROR(($AH$7*SUM(Q24:T24))/($Q$7*ISNUMBER(Q24)+$R$7*ISNUMBER(R24)+$S$7*ISNUMBER(#REF!)+$T$7*ISNUMBER(T24)),"")</f>
        <v/>
      </c>
      <c r="AI24" s="61" t="str">
        <f t="shared" si="1"/>
        <v/>
      </c>
      <c r="AJ24" s="61" t="str">
        <f t="shared" si="2"/>
        <v/>
      </c>
      <c r="AK24" s="61" t="str">
        <f t="shared" si="3"/>
        <v/>
      </c>
      <c r="AL24" s="61" t="str">
        <f t="shared" si="4"/>
        <v/>
      </c>
      <c r="AM24" s="62" t="str">
        <f t="shared" si="5"/>
        <v/>
      </c>
      <c r="AN24" s="63" t="str">
        <f t="shared" si="6"/>
        <v/>
      </c>
    </row>
    <row r="25" spans="1:40" x14ac:dyDescent="0.3">
      <c r="A25" s="15">
        <v>18</v>
      </c>
      <c r="B25" s="23">
        <f>'Liste élèves'!B25</f>
        <v>0</v>
      </c>
      <c r="C25" s="34">
        <f>'Liste élèves'!C25</f>
        <v>0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5"/>
      <c r="O25" s="45"/>
      <c r="P25" s="16"/>
      <c r="Q25" s="42"/>
      <c r="R25" s="43"/>
      <c r="S25" s="43"/>
      <c r="T25" s="16"/>
      <c r="U25" s="42"/>
      <c r="V25" s="43"/>
      <c r="W25" s="43"/>
      <c r="X25" s="16"/>
      <c r="Y25" s="42"/>
      <c r="Z25" s="43"/>
      <c r="AA25" s="43"/>
      <c r="AB25" s="16"/>
      <c r="AC25" s="17"/>
      <c r="AD25" s="16"/>
      <c r="AE25" s="18"/>
      <c r="AF25" s="45"/>
      <c r="AG25" s="61" t="str">
        <f t="shared" si="0"/>
        <v/>
      </c>
      <c r="AH25" s="61" t="str">
        <f>IFERROR(($AH$7*SUM(Q25:T25))/($Q$7*ISNUMBER(Q25)+$R$7*ISNUMBER(R25)+$S$7*ISNUMBER(#REF!)+$T$7*ISNUMBER(T25)),"")</f>
        <v/>
      </c>
      <c r="AI25" s="61" t="str">
        <f t="shared" si="1"/>
        <v/>
      </c>
      <c r="AJ25" s="61" t="str">
        <f t="shared" si="2"/>
        <v/>
      </c>
      <c r="AK25" s="61" t="str">
        <f t="shared" si="3"/>
        <v/>
      </c>
      <c r="AL25" s="61" t="str">
        <f t="shared" si="4"/>
        <v/>
      </c>
      <c r="AM25" s="62" t="str">
        <f t="shared" si="5"/>
        <v/>
      </c>
      <c r="AN25" s="63" t="str">
        <f t="shared" si="6"/>
        <v/>
      </c>
    </row>
    <row r="26" spans="1:40" x14ac:dyDescent="0.3">
      <c r="A26" s="15">
        <v>19</v>
      </c>
      <c r="B26" s="23">
        <f>'Liste élèves'!B26</f>
        <v>0</v>
      </c>
      <c r="C26" s="34">
        <f>'Liste élèves'!C26</f>
        <v>0</v>
      </c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5"/>
      <c r="O26" s="45"/>
      <c r="P26" s="16"/>
      <c r="Q26" s="42"/>
      <c r="R26" s="43"/>
      <c r="S26" s="43"/>
      <c r="T26" s="16"/>
      <c r="U26" s="42"/>
      <c r="V26" s="43"/>
      <c r="W26" s="43"/>
      <c r="X26" s="16"/>
      <c r="Y26" s="42"/>
      <c r="Z26" s="43"/>
      <c r="AA26" s="43"/>
      <c r="AB26" s="16"/>
      <c r="AC26" s="17"/>
      <c r="AD26" s="16"/>
      <c r="AE26" s="18"/>
      <c r="AF26" s="45"/>
      <c r="AG26" s="61" t="str">
        <f t="shared" si="0"/>
        <v/>
      </c>
      <c r="AH26" s="61" t="str">
        <f>IFERROR(($AH$7*SUM(Q26:T26))/($Q$7*ISNUMBER(Q26)+$R$7*ISNUMBER(R26)+$S$7*ISNUMBER(#REF!)+$T$7*ISNUMBER(T26)),"")</f>
        <v/>
      </c>
      <c r="AI26" s="61" t="str">
        <f t="shared" si="1"/>
        <v/>
      </c>
      <c r="AJ26" s="61" t="str">
        <f t="shared" si="2"/>
        <v/>
      </c>
      <c r="AK26" s="61" t="str">
        <f t="shared" si="3"/>
        <v/>
      </c>
      <c r="AL26" s="61" t="str">
        <f t="shared" si="4"/>
        <v/>
      </c>
      <c r="AM26" s="62" t="str">
        <f t="shared" si="5"/>
        <v/>
      </c>
      <c r="AN26" s="63" t="str">
        <f t="shared" si="6"/>
        <v/>
      </c>
    </row>
    <row r="27" spans="1:40" x14ac:dyDescent="0.3">
      <c r="A27" s="15">
        <v>20</v>
      </c>
      <c r="B27" s="23">
        <f>'Liste élèves'!B27</f>
        <v>0</v>
      </c>
      <c r="C27" s="34">
        <f>'Liste élèves'!C27</f>
        <v>0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5"/>
      <c r="O27" s="45"/>
      <c r="P27" s="16"/>
      <c r="Q27" s="42"/>
      <c r="R27" s="43"/>
      <c r="S27" s="43"/>
      <c r="T27" s="16"/>
      <c r="U27" s="42"/>
      <c r="V27" s="43"/>
      <c r="W27" s="43"/>
      <c r="X27" s="16"/>
      <c r="Y27" s="42"/>
      <c r="Z27" s="43"/>
      <c r="AA27" s="43"/>
      <c r="AB27" s="16"/>
      <c r="AC27" s="17"/>
      <c r="AD27" s="16"/>
      <c r="AE27" s="18"/>
      <c r="AF27" s="45"/>
      <c r="AG27" s="61" t="str">
        <f t="shared" si="0"/>
        <v/>
      </c>
      <c r="AH27" s="61" t="str">
        <f>IFERROR(($AH$7*SUM(Q27:T27))/($Q$7*ISNUMBER(Q27)+$R$7*ISNUMBER(R27)+$S$7*ISNUMBER(#REF!)+$T$7*ISNUMBER(T27)),"")</f>
        <v/>
      </c>
      <c r="AI27" s="61" t="str">
        <f t="shared" si="1"/>
        <v/>
      </c>
      <c r="AJ27" s="61" t="str">
        <f t="shared" si="2"/>
        <v/>
      </c>
      <c r="AK27" s="61" t="str">
        <f t="shared" si="3"/>
        <v/>
      </c>
      <c r="AL27" s="61" t="str">
        <f t="shared" si="4"/>
        <v/>
      </c>
      <c r="AM27" s="62" t="str">
        <f t="shared" si="5"/>
        <v/>
      </c>
      <c r="AN27" s="63" t="str">
        <f t="shared" si="6"/>
        <v/>
      </c>
    </row>
    <row r="28" spans="1:40" x14ac:dyDescent="0.3">
      <c r="A28" s="15">
        <v>21</v>
      </c>
      <c r="B28" s="23">
        <f>'Liste élèves'!B28</f>
        <v>0</v>
      </c>
      <c r="C28" s="34">
        <f>'Liste élèves'!C28</f>
        <v>0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5"/>
      <c r="O28" s="45"/>
      <c r="P28" s="16"/>
      <c r="Q28" s="42"/>
      <c r="R28" s="43"/>
      <c r="S28" s="43"/>
      <c r="T28" s="16"/>
      <c r="U28" s="42"/>
      <c r="V28" s="43"/>
      <c r="W28" s="43"/>
      <c r="X28" s="16"/>
      <c r="Y28" s="42"/>
      <c r="Z28" s="43"/>
      <c r="AA28" s="43"/>
      <c r="AB28" s="16"/>
      <c r="AC28" s="17"/>
      <c r="AD28" s="16"/>
      <c r="AE28" s="18"/>
      <c r="AF28" s="45"/>
      <c r="AG28" s="61" t="str">
        <f t="shared" si="0"/>
        <v/>
      </c>
      <c r="AH28" s="61" t="str">
        <f>IFERROR(($AH$7*SUM(Q28:T28))/($Q$7*ISNUMBER(Q28)+$R$7*ISNUMBER(R28)+$S$7*ISNUMBER(#REF!)+$T$7*ISNUMBER(T28)),"")</f>
        <v/>
      </c>
      <c r="AI28" s="61" t="str">
        <f t="shared" si="1"/>
        <v/>
      </c>
      <c r="AJ28" s="61" t="str">
        <f t="shared" si="2"/>
        <v/>
      </c>
      <c r="AK28" s="61" t="str">
        <f t="shared" si="3"/>
        <v/>
      </c>
      <c r="AL28" s="61" t="str">
        <f t="shared" si="4"/>
        <v/>
      </c>
      <c r="AM28" s="62" t="str">
        <f t="shared" si="5"/>
        <v/>
      </c>
      <c r="AN28" s="63" t="str">
        <f t="shared" si="6"/>
        <v/>
      </c>
    </row>
    <row r="29" spans="1:40" x14ac:dyDescent="0.3">
      <c r="A29" s="15">
        <v>22</v>
      </c>
      <c r="B29" s="23">
        <f>'Liste élèves'!B29</f>
        <v>0</v>
      </c>
      <c r="C29" s="34">
        <f>'Liste élèves'!C29</f>
        <v>0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5"/>
      <c r="O29" s="45"/>
      <c r="P29" s="16"/>
      <c r="Q29" s="42"/>
      <c r="R29" s="43"/>
      <c r="S29" s="43"/>
      <c r="T29" s="16"/>
      <c r="U29" s="42"/>
      <c r="V29" s="43"/>
      <c r="W29" s="43"/>
      <c r="X29" s="16"/>
      <c r="Y29" s="42"/>
      <c r="Z29" s="43"/>
      <c r="AA29" s="43"/>
      <c r="AB29" s="16"/>
      <c r="AC29" s="17"/>
      <c r="AD29" s="16"/>
      <c r="AE29" s="18"/>
      <c r="AF29" s="45"/>
      <c r="AG29" s="61" t="str">
        <f t="shared" si="0"/>
        <v/>
      </c>
      <c r="AH29" s="61" t="str">
        <f>IFERROR(($AH$7*SUM(Q29:T29))/($Q$7*ISNUMBER(Q29)+$R$7*ISNUMBER(R29)+$S$7*ISNUMBER(#REF!)+$T$7*ISNUMBER(T29)),"")</f>
        <v/>
      </c>
      <c r="AI29" s="61" t="str">
        <f t="shared" si="1"/>
        <v/>
      </c>
      <c r="AJ29" s="61" t="str">
        <f t="shared" si="2"/>
        <v/>
      </c>
      <c r="AK29" s="61" t="str">
        <f t="shared" si="3"/>
        <v/>
      </c>
      <c r="AL29" s="61" t="str">
        <f t="shared" si="4"/>
        <v/>
      </c>
      <c r="AM29" s="62" t="str">
        <f t="shared" si="5"/>
        <v/>
      </c>
      <c r="AN29" s="63" t="str">
        <f t="shared" si="6"/>
        <v/>
      </c>
    </row>
    <row r="30" spans="1:40" x14ac:dyDescent="0.3">
      <c r="A30" s="19" t="s">
        <v>3</v>
      </c>
      <c r="B30" s="23">
        <f>'Liste élèves'!B30</f>
        <v>0</v>
      </c>
      <c r="C30" s="34">
        <f>'Liste élèves'!C30</f>
        <v>0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5"/>
      <c r="O30" s="45"/>
      <c r="P30" s="16"/>
      <c r="Q30" s="42"/>
      <c r="R30" s="43"/>
      <c r="S30" s="43"/>
      <c r="T30" s="16"/>
      <c r="U30" s="42"/>
      <c r="V30" s="43"/>
      <c r="W30" s="43"/>
      <c r="X30" s="16"/>
      <c r="Y30" s="42"/>
      <c r="Z30" s="43"/>
      <c r="AA30" s="43"/>
      <c r="AB30" s="16"/>
      <c r="AC30" s="17"/>
      <c r="AD30" s="16"/>
      <c r="AE30" s="18"/>
      <c r="AF30" s="45"/>
      <c r="AG30" s="61" t="str">
        <f t="shared" si="0"/>
        <v/>
      </c>
      <c r="AH30" s="61" t="str">
        <f>IFERROR(($AH$7*SUM(Q30:T30))/($Q$7*ISNUMBER(Q30)+$R$7*ISNUMBER(R30)+$S$7*ISNUMBER(#REF!)+$T$7*ISNUMBER(T30)),"")</f>
        <v/>
      </c>
      <c r="AI30" s="61" t="str">
        <f t="shared" si="1"/>
        <v/>
      </c>
      <c r="AJ30" s="61" t="str">
        <f t="shared" si="2"/>
        <v/>
      </c>
      <c r="AK30" s="61" t="str">
        <f t="shared" si="3"/>
        <v/>
      </c>
      <c r="AL30" s="61" t="str">
        <f t="shared" si="4"/>
        <v/>
      </c>
      <c r="AM30" s="62" t="str">
        <f t="shared" si="5"/>
        <v/>
      </c>
      <c r="AN30" s="63" t="str">
        <f t="shared" si="6"/>
        <v/>
      </c>
    </row>
    <row r="31" spans="1:40" x14ac:dyDescent="0.3">
      <c r="A31" s="19" t="s">
        <v>4</v>
      </c>
      <c r="B31" s="23">
        <f>'Liste élèves'!B31</f>
        <v>0</v>
      </c>
      <c r="C31" s="34">
        <f>'Liste élèves'!C31</f>
        <v>0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5"/>
      <c r="O31" s="45"/>
      <c r="P31" s="16"/>
      <c r="Q31" s="42"/>
      <c r="R31" s="43"/>
      <c r="S31" s="43"/>
      <c r="T31" s="16"/>
      <c r="U31" s="42"/>
      <c r="V31" s="43"/>
      <c r="W31" s="43"/>
      <c r="X31" s="16"/>
      <c r="Y31" s="42"/>
      <c r="Z31" s="43"/>
      <c r="AA31" s="43"/>
      <c r="AB31" s="16"/>
      <c r="AC31" s="17"/>
      <c r="AD31" s="16"/>
      <c r="AE31" s="18"/>
      <c r="AF31" s="45"/>
      <c r="AG31" s="61" t="str">
        <f t="shared" si="0"/>
        <v/>
      </c>
      <c r="AH31" s="61" t="str">
        <f>IFERROR(($AH$7*SUM(Q31:T31))/($Q$7*ISNUMBER(Q31)+$R$7*ISNUMBER(R31)+$S$7*ISNUMBER(#REF!)+$T$7*ISNUMBER(T31)),"")</f>
        <v/>
      </c>
      <c r="AI31" s="61" t="str">
        <f t="shared" si="1"/>
        <v/>
      </c>
      <c r="AJ31" s="61" t="str">
        <f t="shared" si="2"/>
        <v/>
      </c>
      <c r="AK31" s="61" t="str">
        <f t="shared" si="3"/>
        <v/>
      </c>
      <c r="AL31" s="61" t="str">
        <f t="shared" si="4"/>
        <v/>
      </c>
      <c r="AM31" s="62" t="str">
        <f t="shared" si="5"/>
        <v/>
      </c>
      <c r="AN31" s="63" t="str">
        <f t="shared" si="6"/>
        <v/>
      </c>
    </row>
    <row r="32" spans="1:40" x14ac:dyDescent="0.3">
      <c r="A32" s="19" t="s">
        <v>5</v>
      </c>
      <c r="B32" s="23">
        <f>'Liste élèves'!B32</f>
        <v>0</v>
      </c>
      <c r="C32" s="34">
        <f>'Liste élèves'!C32</f>
        <v>0</v>
      </c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5"/>
      <c r="O32" s="45"/>
      <c r="P32" s="16"/>
      <c r="Q32" s="42"/>
      <c r="R32" s="43"/>
      <c r="S32" s="43"/>
      <c r="T32" s="16"/>
      <c r="U32" s="42"/>
      <c r="V32" s="43"/>
      <c r="W32" s="43"/>
      <c r="X32" s="16"/>
      <c r="Y32" s="42"/>
      <c r="Z32" s="43"/>
      <c r="AA32" s="43"/>
      <c r="AB32" s="16"/>
      <c r="AC32" s="17"/>
      <c r="AD32" s="16"/>
      <c r="AE32" s="18"/>
      <c r="AF32" s="45"/>
      <c r="AG32" s="61" t="str">
        <f t="shared" si="0"/>
        <v/>
      </c>
      <c r="AH32" s="61" t="str">
        <f>IFERROR(($AH$7*SUM(Q32:T32))/($Q$7*ISNUMBER(Q32)+$R$7*ISNUMBER(R32)+$S$7*ISNUMBER(#REF!)+$T$7*ISNUMBER(T32)),"")</f>
        <v/>
      </c>
      <c r="AI32" s="61" t="str">
        <f t="shared" si="1"/>
        <v/>
      </c>
      <c r="AJ32" s="61" t="str">
        <f t="shared" si="2"/>
        <v/>
      </c>
      <c r="AK32" s="61" t="str">
        <f t="shared" si="3"/>
        <v/>
      </c>
      <c r="AL32" s="61" t="str">
        <f t="shared" si="4"/>
        <v/>
      </c>
      <c r="AM32" s="62" t="str">
        <f t="shared" si="5"/>
        <v/>
      </c>
      <c r="AN32" s="63" t="str">
        <f t="shared" si="6"/>
        <v/>
      </c>
    </row>
    <row r="33" spans="1:40" x14ac:dyDescent="0.3">
      <c r="A33" s="19" t="s">
        <v>6</v>
      </c>
      <c r="B33" s="23">
        <f>'Liste élèves'!B33</f>
        <v>0</v>
      </c>
      <c r="C33" s="34">
        <f>'Liste élèves'!C33</f>
        <v>0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5"/>
      <c r="O33" s="45"/>
      <c r="P33" s="16"/>
      <c r="Q33" s="42"/>
      <c r="R33" s="43"/>
      <c r="S33" s="43"/>
      <c r="T33" s="16"/>
      <c r="U33" s="42"/>
      <c r="V33" s="43"/>
      <c r="W33" s="43"/>
      <c r="X33" s="16"/>
      <c r="Y33" s="42"/>
      <c r="Z33" s="43"/>
      <c r="AA33" s="43"/>
      <c r="AB33" s="16"/>
      <c r="AC33" s="17"/>
      <c r="AD33" s="16"/>
      <c r="AE33" s="18"/>
      <c r="AF33" s="45"/>
      <c r="AG33" s="61" t="str">
        <f t="shared" si="0"/>
        <v/>
      </c>
      <c r="AH33" s="61" t="str">
        <f>IFERROR(($AH$7*SUM(Q33:T33))/($Q$7*ISNUMBER(Q33)+$R$7*ISNUMBER(R33)+$S$7*ISNUMBER(#REF!)+$T$7*ISNUMBER(T33)),"")</f>
        <v/>
      </c>
      <c r="AI33" s="61" t="str">
        <f t="shared" si="1"/>
        <v/>
      </c>
      <c r="AJ33" s="61" t="str">
        <f t="shared" si="2"/>
        <v/>
      </c>
      <c r="AK33" s="61" t="str">
        <f t="shared" si="3"/>
        <v/>
      </c>
      <c r="AL33" s="61" t="str">
        <f t="shared" si="4"/>
        <v/>
      </c>
      <c r="AM33" s="62" t="str">
        <f t="shared" si="5"/>
        <v/>
      </c>
      <c r="AN33" s="63" t="str">
        <f t="shared" si="6"/>
        <v/>
      </c>
    </row>
    <row r="34" spans="1:40" x14ac:dyDescent="0.3">
      <c r="A34" s="19" t="s">
        <v>7</v>
      </c>
      <c r="B34" s="23">
        <f>'Liste élèves'!B34</f>
        <v>0</v>
      </c>
      <c r="C34" s="34">
        <f>'Liste élèves'!C34</f>
        <v>0</v>
      </c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5"/>
      <c r="O34" s="45"/>
      <c r="P34" s="16"/>
      <c r="Q34" s="42"/>
      <c r="R34" s="43"/>
      <c r="S34" s="43"/>
      <c r="T34" s="16"/>
      <c r="U34" s="42"/>
      <c r="V34" s="43"/>
      <c r="W34" s="43"/>
      <c r="X34" s="16"/>
      <c r="Y34" s="42"/>
      <c r="Z34" s="43"/>
      <c r="AA34" s="43"/>
      <c r="AB34" s="16"/>
      <c r="AC34" s="17"/>
      <c r="AD34" s="16"/>
      <c r="AE34" s="18"/>
      <c r="AF34" s="45"/>
      <c r="AG34" s="61" t="str">
        <f t="shared" si="0"/>
        <v/>
      </c>
      <c r="AH34" s="61" t="str">
        <f>IFERROR(($AH$7*SUM(Q34:T34))/($Q$7*ISNUMBER(Q34)+$R$7*ISNUMBER(R34)+$S$7*ISNUMBER(#REF!)+$T$7*ISNUMBER(T34)),"")</f>
        <v/>
      </c>
      <c r="AI34" s="61" t="str">
        <f t="shared" si="1"/>
        <v/>
      </c>
      <c r="AJ34" s="61" t="str">
        <f t="shared" si="2"/>
        <v/>
      </c>
      <c r="AK34" s="61" t="str">
        <f t="shared" si="3"/>
        <v/>
      </c>
      <c r="AL34" s="61" t="str">
        <f t="shared" si="4"/>
        <v/>
      </c>
      <c r="AM34" s="62" t="str">
        <f t="shared" si="5"/>
        <v/>
      </c>
      <c r="AN34" s="63" t="str">
        <f t="shared" si="6"/>
        <v/>
      </c>
    </row>
    <row r="35" spans="1:40" x14ac:dyDescent="0.3">
      <c r="A35" s="19" t="s">
        <v>8</v>
      </c>
      <c r="B35" s="23">
        <f>'Liste élèves'!B35</f>
        <v>0</v>
      </c>
      <c r="C35" s="34">
        <f>'Liste élèves'!C35</f>
        <v>0</v>
      </c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5"/>
      <c r="O35" s="45"/>
      <c r="P35" s="16"/>
      <c r="Q35" s="42"/>
      <c r="R35" s="43"/>
      <c r="S35" s="43"/>
      <c r="T35" s="16"/>
      <c r="U35" s="42"/>
      <c r="V35" s="43"/>
      <c r="W35" s="43"/>
      <c r="X35" s="16"/>
      <c r="Y35" s="42"/>
      <c r="Z35" s="43"/>
      <c r="AA35" s="43"/>
      <c r="AB35" s="16"/>
      <c r="AC35" s="17"/>
      <c r="AD35" s="16"/>
      <c r="AE35" s="18"/>
      <c r="AF35" s="45"/>
      <c r="AG35" s="61" t="str">
        <f t="shared" si="0"/>
        <v/>
      </c>
      <c r="AH35" s="61" t="str">
        <f>IFERROR(($AH$7*SUM(Q35:T35))/($Q$7*ISNUMBER(Q35)+$R$7*ISNUMBER(R35)+$S$7*ISNUMBER(#REF!)+$T$7*ISNUMBER(T35)),"")</f>
        <v/>
      </c>
      <c r="AI35" s="61" t="str">
        <f t="shared" si="1"/>
        <v/>
      </c>
      <c r="AJ35" s="61" t="str">
        <f t="shared" si="2"/>
        <v/>
      </c>
      <c r="AK35" s="61" t="str">
        <f t="shared" si="3"/>
        <v/>
      </c>
      <c r="AL35" s="61" t="str">
        <f t="shared" si="4"/>
        <v/>
      </c>
      <c r="AM35" s="62" t="str">
        <f t="shared" si="5"/>
        <v/>
      </c>
      <c r="AN35" s="63" t="str">
        <f t="shared" si="6"/>
        <v/>
      </c>
    </row>
    <row r="36" spans="1:40" x14ac:dyDescent="0.3">
      <c r="A36" s="19" t="s">
        <v>9</v>
      </c>
      <c r="B36" s="23">
        <f>'Liste élèves'!B36</f>
        <v>0</v>
      </c>
      <c r="C36" s="34">
        <f>'Liste élèves'!C36</f>
        <v>0</v>
      </c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5"/>
      <c r="O36" s="45"/>
      <c r="P36" s="16"/>
      <c r="Q36" s="42"/>
      <c r="R36" s="43"/>
      <c r="S36" s="43"/>
      <c r="T36" s="16"/>
      <c r="U36" s="42"/>
      <c r="V36" s="43"/>
      <c r="W36" s="43"/>
      <c r="X36" s="16"/>
      <c r="Y36" s="42"/>
      <c r="Z36" s="43"/>
      <c r="AA36" s="43"/>
      <c r="AB36" s="16"/>
      <c r="AC36" s="17"/>
      <c r="AD36" s="16"/>
      <c r="AE36" s="18"/>
      <c r="AF36" s="45"/>
      <c r="AG36" s="61" t="str">
        <f t="shared" si="0"/>
        <v/>
      </c>
      <c r="AH36" s="61" t="str">
        <f>IFERROR(($AH$7*SUM(Q36:T36))/($Q$7*ISNUMBER(Q36)+$R$7*ISNUMBER(R36)+$S$7*ISNUMBER(#REF!)+$T$7*ISNUMBER(T36)),"")</f>
        <v/>
      </c>
      <c r="AI36" s="61" t="str">
        <f t="shared" si="1"/>
        <v/>
      </c>
      <c r="AJ36" s="61" t="str">
        <f t="shared" si="2"/>
        <v/>
      </c>
      <c r="AK36" s="61" t="str">
        <f t="shared" si="3"/>
        <v/>
      </c>
      <c r="AL36" s="61" t="str">
        <f t="shared" si="4"/>
        <v/>
      </c>
      <c r="AM36" s="62" t="str">
        <f t="shared" si="5"/>
        <v/>
      </c>
      <c r="AN36" s="63" t="str">
        <f t="shared" si="6"/>
        <v/>
      </c>
    </row>
    <row r="37" spans="1:40" x14ac:dyDescent="0.3">
      <c r="A37" s="19" t="s">
        <v>10</v>
      </c>
      <c r="B37" s="23">
        <f>'Liste élèves'!B37</f>
        <v>0</v>
      </c>
      <c r="C37" s="34">
        <f>'Liste élèves'!C37</f>
        <v>0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5"/>
      <c r="O37" s="45"/>
      <c r="P37" s="16"/>
      <c r="Q37" s="42"/>
      <c r="R37" s="43"/>
      <c r="S37" s="43"/>
      <c r="T37" s="16"/>
      <c r="U37" s="42"/>
      <c r="V37" s="43"/>
      <c r="W37" s="43"/>
      <c r="X37" s="16"/>
      <c r="Y37" s="42"/>
      <c r="Z37" s="43"/>
      <c r="AA37" s="43"/>
      <c r="AB37" s="16"/>
      <c r="AC37" s="17"/>
      <c r="AD37" s="16"/>
      <c r="AE37" s="18"/>
      <c r="AF37" s="45"/>
      <c r="AG37" s="61" t="str">
        <f t="shared" si="0"/>
        <v/>
      </c>
      <c r="AH37" s="61" t="str">
        <f>IFERROR(($AH$7*SUM(Q37:T37))/($Q$7*ISNUMBER(Q37)+$R$7*ISNUMBER(R37)+$S$7*ISNUMBER(#REF!)+$T$7*ISNUMBER(T37)),"")</f>
        <v/>
      </c>
      <c r="AI37" s="61" t="str">
        <f t="shared" si="1"/>
        <v/>
      </c>
      <c r="AJ37" s="61" t="str">
        <f t="shared" si="2"/>
        <v/>
      </c>
      <c r="AK37" s="61" t="str">
        <f t="shared" si="3"/>
        <v/>
      </c>
      <c r="AL37" s="61" t="str">
        <f t="shared" si="4"/>
        <v/>
      </c>
      <c r="AM37" s="62" t="str">
        <f t="shared" si="5"/>
        <v/>
      </c>
      <c r="AN37" s="63" t="str">
        <f t="shared" si="6"/>
        <v/>
      </c>
    </row>
    <row r="38" spans="1:40" x14ac:dyDescent="0.3">
      <c r="A38" s="19" t="s">
        <v>11</v>
      </c>
      <c r="B38" s="23">
        <f>'Liste élèves'!B38</f>
        <v>0</v>
      </c>
      <c r="C38" s="34">
        <f>'Liste élèves'!C38</f>
        <v>0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5"/>
      <c r="O38" s="45"/>
      <c r="P38" s="16"/>
      <c r="Q38" s="42"/>
      <c r="R38" s="43"/>
      <c r="S38" s="43"/>
      <c r="T38" s="16"/>
      <c r="U38" s="42"/>
      <c r="V38" s="43"/>
      <c r="W38" s="43"/>
      <c r="X38" s="16"/>
      <c r="Y38" s="42"/>
      <c r="Z38" s="43"/>
      <c r="AA38" s="43"/>
      <c r="AB38" s="16"/>
      <c r="AC38" s="17"/>
      <c r="AD38" s="16"/>
      <c r="AE38" s="18"/>
      <c r="AF38" s="45"/>
      <c r="AG38" s="61" t="str">
        <f t="shared" si="0"/>
        <v/>
      </c>
      <c r="AH38" s="61" t="str">
        <f>IFERROR(($AH$7*SUM(Q38:T38))/($Q$7*ISNUMBER(Q38)+$R$7*ISNUMBER(R38)+$S$7*ISNUMBER(#REF!)+$T$7*ISNUMBER(T38)),"")</f>
        <v/>
      </c>
      <c r="AI38" s="61" t="str">
        <f t="shared" si="1"/>
        <v/>
      </c>
      <c r="AJ38" s="61" t="str">
        <f t="shared" si="2"/>
        <v/>
      </c>
      <c r="AK38" s="61" t="str">
        <f t="shared" si="3"/>
        <v/>
      </c>
      <c r="AL38" s="61" t="str">
        <f t="shared" si="4"/>
        <v/>
      </c>
      <c r="AM38" s="62" t="str">
        <f t="shared" si="5"/>
        <v/>
      </c>
      <c r="AN38" s="63" t="str">
        <f t="shared" si="6"/>
        <v/>
      </c>
    </row>
    <row r="39" spans="1:40" x14ac:dyDescent="0.3">
      <c r="A39" s="19" t="s">
        <v>12</v>
      </c>
      <c r="B39" s="23">
        <f>'Liste élèves'!B39</f>
        <v>0</v>
      </c>
      <c r="C39" s="34">
        <f>'Liste élèves'!C39</f>
        <v>0</v>
      </c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5"/>
      <c r="O39" s="45"/>
      <c r="P39" s="16"/>
      <c r="Q39" s="42"/>
      <c r="R39" s="43"/>
      <c r="S39" s="43"/>
      <c r="T39" s="16"/>
      <c r="U39" s="42"/>
      <c r="V39" s="43"/>
      <c r="W39" s="43"/>
      <c r="X39" s="16"/>
      <c r="Y39" s="42"/>
      <c r="Z39" s="43"/>
      <c r="AA39" s="43"/>
      <c r="AB39" s="16"/>
      <c r="AC39" s="17"/>
      <c r="AD39" s="16"/>
      <c r="AE39" s="18"/>
      <c r="AF39" s="45"/>
      <c r="AG39" s="61" t="str">
        <f t="shared" si="0"/>
        <v/>
      </c>
      <c r="AH39" s="61" t="str">
        <f>IFERROR(($AH$7*SUM(Q39:T39))/($Q$7*ISNUMBER(Q39)+$R$7*ISNUMBER(R39)+$S$7*ISNUMBER(#REF!)+$T$7*ISNUMBER(T39)),"")</f>
        <v/>
      </c>
      <c r="AI39" s="61" t="str">
        <f t="shared" si="1"/>
        <v/>
      </c>
      <c r="AJ39" s="61" t="str">
        <f t="shared" si="2"/>
        <v/>
      </c>
      <c r="AK39" s="61" t="str">
        <f t="shared" si="3"/>
        <v/>
      </c>
      <c r="AL39" s="61" t="str">
        <f t="shared" si="4"/>
        <v/>
      </c>
      <c r="AM39" s="62" t="str">
        <f t="shared" si="5"/>
        <v/>
      </c>
      <c r="AN39" s="63" t="str">
        <f t="shared" si="6"/>
        <v/>
      </c>
    </row>
    <row r="40" spans="1:40" x14ac:dyDescent="0.3">
      <c r="A40" s="19" t="s">
        <v>13</v>
      </c>
      <c r="B40" s="23">
        <f>'Liste élèves'!B40</f>
        <v>0</v>
      </c>
      <c r="C40" s="34">
        <f>'Liste élèves'!C40</f>
        <v>0</v>
      </c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5"/>
      <c r="O40" s="45"/>
      <c r="P40" s="16"/>
      <c r="Q40" s="42"/>
      <c r="R40" s="43"/>
      <c r="S40" s="43"/>
      <c r="T40" s="16"/>
      <c r="U40" s="42"/>
      <c r="V40" s="43"/>
      <c r="W40" s="43"/>
      <c r="X40" s="16"/>
      <c r="Y40" s="42"/>
      <c r="Z40" s="43"/>
      <c r="AA40" s="43"/>
      <c r="AB40" s="16"/>
      <c r="AC40" s="17"/>
      <c r="AD40" s="16"/>
      <c r="AE40" s="18"/>
      <c r="AF40" s="45"/>
      <c r="AG40" s="61" t="str">
        <f t="shared" si="0"/>
        <v/>
      </c>
      <c r="AH40" s="61" t="str">
        <f>IFERROR(($AH$7*SUM(Q40:T40))/($Q$7*ISNUMBER(Q40)+$R$7*ISNUMBER(R40)+$S$7*ISNUMBER(#REF!)+$T$7*ISNUMBER(T40)),"")</f>
        <v/>
      </c>
      <c r="AI40" s="61" t="str">
        <f t="shared" si="1"/>
        <v/>
      </c>
      <c r="AJ40" s="61" t="str">
        <f t="shared" si="2"/>
        <v/>
      </c>
      <c r="AK40" s="61" t="str">
        <f t="shared" si="3"/>
        <v/>
      </c>
      <c r="AL40" s="61" t="str">
        <f t="shared" si="4"/>
        <v/>
      </c>
      <c r="AM40" s="62" t="str">
        <f t="shared" si="5"/>
        <v/>
      </c>
      <c r="AN40" s="63" t="str">
        <f t="shared" si="6"/>
        <v/>
      </c>
    </row>
    <row r="41" spans="1:40" x14ac:dyDescent="0.3">
      <c r="A41" s="19" t="s">
        <v>14</v>
      </c>
      <c r="B41" s="23">
        <f>'Liste élèves'!B41</f>
        <v>0</v>
      </c>
      <c r="C41" s="34">
        <f>'Liste élèves'!C41</f>
        <v>0</v>
      </c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5"/>
      <c r="O41" s="45"/>
      <c r="P41" s="16"/>
      <c r="Q41" s="42"/>
      <c r="R41" s="43"/>
      <c r="S41" s="43"/>
      <c r="T41" s="16"/>
      <c r="U41" s="42"/>
      <c r="V41" s="43"/>
      <c r="W41" s="43"/>
      <c r="X41" s="16"/>
      <c r="Y41" s="42"/>
      <c r="Z41" s="43"/>
      <c r="AA41" s="43"/>
      <c r="AB41" s="16"/>
      <c r="AC41" s="17"/>
      <c r="AD41" s="16"/>
      <c r="AE41" s="18"/>
      <c r="AF41" s="45"/>
      <c r="AG41" s="61" t="str">
        <f t="shared" si="0"/>
        <v/>
      </c>
      <c r="AH41" s="61" t="str">
        <f>IFERROR(($AH$7*SUM(Q41:T41))/($Q$7*ISNUMBER(Q41)+$R$7*ISNUMBER(R41)+$S$7*ISNUMBER(#REF!)+$T$7*ISNUMBER(T41)),"")</f>
        <v/>
      </c>
      <c r="AI41" s="61" t="str">
        <f t="shared" si="1"/>
        <v/>
      </c>
      <c r="AJ41" s="61" t="str">
        <f t="shared" si="2"/>
        <v/>
      </c>
      <c r="AK41" s="61" t="str">
        <f t="shared" si="3"/>
        <v/>
      </c>
      <c r="AL41" s="61" t="str">
        <f t="shared" si="4"/>
        <v/>
      </c>
      <c r="AM41" s="62" t="str">
        <f t="shared" si="5"/>
        <v/>
      </c>
      <c r="AN41" s="63" t="str">
        <f t="shared" si="6"/>
        <v/>
      </c>
    </row>
    <row r="42" spans="1:40" ht="15" thickBot="1" x14ac:dyDescent="0.35">
      <c r="A42" s="19" t="s">
        <v>15</v>
      </c>
      <c r="B42" s="23">
        <f>'Liste élèves'!B42</f>
        <v>0</v>
      </c>
      <c r="C42" s="34">
        <f>'Liste élèves'!C42</f>
        <v>0</v>
      </c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150"/>
      <c r="O42" s="150"/>
      <c r="P42" s="69"/>
      <c r="Q42" s="67"/>
      <c r="R42" s="68"/>
      <c r="S42" s="68"/>
      <c r="T42" s="69"/>
      <c r="U42" s="67"/>
      <c r="V42" s="68"/>
      <c r="W42" s="68"/>
      <c r="X42" s="69"/>
      <c r="Y42" s="67"/>
      <c r="Z42" s="68"/>
      <c r="AA42" s="68"/>
      <c r="AB42" s="69"/>
      <c r="AC42" s="151"/>
      <c r="AD42" s="69"/>
      <c r="AE42" s="152"/>
      <c r="AF42" s="150"/>
      <c r="AG42" s="65" t="str">
        <f t="shared" si="0"/>
        <v/>
      </c>
      <c r="AH42" s="65" t="str">
        <f>IFERROR(($AH$7*SUM(Q42:T42))/($Q$7*ISNUMBER(Q42)+$R$7*ISNUMBER(R42)+$S$7*ISNUMBER(#REF!)+$T$7*ISNUMBER(T42)),"")</f>
        <v/>
      </c>
      <c r="AI42" s="65" t="str">
        <f t="shared" si="1"/>
        <v/>
      </c>
      <c r="AJ42" s="65" t="str">
        <f t="shared" si="2"/>
        <v/>
      </c>
      <c r="AK42" s="65" t="str">
        <f t="shared" si="3"/>
        <v/>
      </c>
      <c r="AL42" s="65" t="str">
        <f t="shared" si="4"/>
        <v/>
      </c>
      <c r="AM42" s="153" t="str">
        <f t="shared" si="5"/>
        <v/>
      </c>
      <c r="AN42" s="154" t="str">
        <f t="shared" si="6"/>
        <v/>
      </c>
    </row>
    <row r="43" spans="1:40" ht="15.6" thickTop="1" thickBot="1" x14ac:dyDescent="0.35">
      <c r="A43" s="20"/>
      <c r="B43" s="21"/>
      <c r="C43" s="26"/>
      <c r="D43" s="144">
        <f>IFERROR(AVERAGE(D8:D42),"")</f>
        <v>9</v>
      </c>
      <c r="E43" s="147" t="str">
        <f t="shared" ref="E43:AF43" si="7">IFERROR(AVERAGE(E8:E42),"")</f>
        <v/>
      </c>
      <c r="F43" s="147" t="str">
        <f t="shared" si="7"/>
        <v/>
      </c>
      <c r="G43" s="147" t="str">
        <f t="shared" si="7"/>
        <v/>
      </c>
      <c r="H43" s="147" t="str">
        <f t="shared" si="7"/>
        <v/>
      </c>
      <c r="I43" s="147">
        <f t="shared" si="7"/>
        <v>10</v>
      </c>
      <c r="J43" s="147">
        <f t="shared" si="7"/>
        <v>5</v>
      </c>
      <c r="K43" s="147" t="str">
        <f t="shared" si="7"/>
        <v/>
      </c>
      <c r="L43" s="147" t="str">
        <f t="shared" si="7"/>
        <v/>
      </c>
      <c r="M43" s="147" t="str">
        <f t="shared" si="7"/>
        <v/>
      </c>
      <c r="N43" s="145"/>
      <c r="O43" s="145"/>
      <c r="P43" s="146" t="str">
        <f t="shared" si="7"/>
        <v/>
      </c>
      <c r="Q43" s="144">
        <f t="shared" si="7"/>
        <v>7.5</v>
      </c>
      <c r="R43" s="147" t="str">
        <f t="shared" si="7"/>
        <v/>
      </c>
      <c r="S43" s="147" t="str">
        <f t="shared" si="7"/>
        <v/>
      </c>
      <c r="T43" s="146" t="str">
        <f t="shared" si="7"/>
        <v/>
      </c>
      <c r="U43" s="144">
        <f t="shared" si="7"/>
        <v>9</v>
      </c>
      <c r="V43" s="145" t="str">
        <f t="shared" si="7"/>
        <v/>
      </c>
      <c r="W43" s="145" t="str">
        <f t="shared" si="7"/>
        <v/>
      </c>
      <c r="X43" s="146" t="str">
        <f t="shared" si="7"/>
        <v/>
      </c>
      <c r="Y43" s="144">
        <f t="shared" si="7"/>
        <v>3</v>
      </c>
      <c r="Z43" s="147" t="str">
        <f t="shared" si="7"/>
        <v/>
      </c>
      <c r="AA43" s="147" t="str">
        <f t="shared" si="7"/>
        <v/>
      </c>
      <c r="AB43" s="146" t="str">
        <f t="shared" si="7"/>
        <v/>
      </c>
      <c r="AC43" s="144">
        <f t="shared" si="7"/>
        <v>20.5</v>
      </c>
      <c r="AD43" s="146" t="str">
        <f t="shared" si="7"/>
        <v/>
      </c>
      <c r="AE43" s="148" t="str">
        <f t="shared" si="7"/>
        <v/>
      </c>
      <c r="AF43" s="146" t="str">
        <f t="shared" si="7"/>
        <v/>
      </c>
      <c r="AG43" s="149">
        <f t="shared" ref="AG43" si="8">IFERROR(AVERAGE(AG8:AG42),"")</f>
        <v>19.2</v>
      </c>
      <c r="AH43" s="149">
        <f t="shared" ref="AH43" si="9">IFERROR(AVERAGE(AH8:AH42),"")</f>
        <v>7.5</v>
      </c>
      <c r="AI43" s="149">
        <f t="shared" ref="AI43" si="10">IFERROR(AVERAGE(AI8:AI42),"")</f>
        <v>6.1363636363636367</v>
      </c>
      <c r="AJ43" s="149">
        <f t="shared" ref="AJ43" si="11">IFERROR(AVERAGE(AJ8:AJ42),"")</f>
        <v>4.5</v>
      </c>
      <c r="AK43" s="149">
        <f t="shared" ref="AK43" si="12">IFERROR(AVERAGE(AK8:AK42),"")</f>
        <v>7.6875</v>
      </c>
      <c r="AL43" s="149" t="str">
        <f t="shared" ref="AL43" si="13">IFERROR(AVERAGE(AL8:AL42),"")</f>
        <v/>
      </c>
      <c r="AM43" s="173"/>
      <c r="AN43" s="174"/>
    </row>
    <row r="44" spans="1:40" ht="15.6" thickTop="1" thickBot="1" x14ac:dyDescent="0.35">
      <c r="A44" s="20"/>
      <c r="B44" s="21"/>
      <c r="C44" s="27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268" t="s">
        <v>25</v>
      </c>
      <c r="AH44" s="268"/>
      <c r="AI44" s="268"/>
      <c r="AJ44" s="268"/>
      <c r="AK44" s="268"/>
      <c r="AL44" s="268"/>
      <c r="AM44" s="171">
        <f>IFERROR(AVERAGE(AM8:AM42),"")</f>
        <v>0.45396858288770048</v>
      </c>
      <c r="AN44" s="172">
        <f>IFERROR(AVERAGE(AN8:AN42),"")</f>
        <v>9.0793716577540096</v>
      </c>
    </row>
    <row r="45" spans="1:40" ht="15" thickTop="1" x14ac:dyDescent="0.3"/>
  </sheetData>
  <sheetProtection algorithmName="SHA-512" hashValue="L4LYqhVu9KfZ89xo9bEVHeaCW24yPbH019PRtVNV7RWih/gjWSrmN2hdNGqykA5DvdHvkNReO4BjHdAvyhNBRg==" saltValue="Yhl857kW7cxOG/FexMKXJA==" spinCount="100000" sheet="1" selectLockedCells="1"/>
  <mergeCells count="57">
    <mergeCell ref="AA1:AC1"/>
    <mergeCell ref="AA2:AB2"/>
    <mergeCell ref="Y5:Y6"/>
    <mergeCell ref="AC5:AC6"/>
    <mergeCell ref="AE5:AE6"/>
    <mergeCell ref="AF5:AF6"/>
    <mergeCell ref="W5:W6"/>
    <mergeCell ref="X5:X6"/>
    <mergeCell ref="Z5:Z6"/>
    <mergeCell ref="AA5:AA6"/>
    <mergeCell ref="AB5:AB6"/>
    <mergeCell ref="AD5:AD6"/>
    <mergeCell ref="E5:E6"/>
    <mergeCell ref="F5:F6"/>
    <mergeCell ref="G5:G6"/>
    <mergeCell ref="H5:H6"/>
    <mergeCell ref="V5:V6"/>
    <mergeCell ref="U5:U6"/>
    <mergeCell ref="AG44:AL44"/>
    <mergeCell ref="AL4:AL6"/>
    <mergeCell ref="AH4:AH6"/>
    <mergeCell ref="AI4:AI6"/>
    <mergeCell ref="AJ4:AJ6"/>
    <mergeCell ref="AK4:AK6"/>
    <mergeCell ref="AG4:AG6"/>
    <mergeCell ref="A3:C6"/>
    <mergeCell ref="D3:AN3"/>
    <mergeCell ref="P1:Q1"/>
    <mergeCell ref="K1:M1"/>
    <mergeCell ref="E2:G2"/>
    <mergeCell ref="P2:Q2"/>
    <mergeCell ref="K2:M2"/>
    <mergeCell ref="U4:X4"/>
    <mergeCell ref="AM4:AN6"/>
    <mergeCell ref="AE4:AF4"/>
    <mergeCell ref="AC4:AD4"/>
    <mergeCell ref="D4:P4"/>
    <mergeCell ref="Q4:T4"/>
    <mergeCell ref="Y4:AB4"/>
    <mergeCell ref="D5:D6"/>
    <mergeCell ref="R1:U1"/>
    <mergeCell ref="R2:U2"/>
    <mergeCell ref="B1:D1"/>
    <mergeCell ref="W1:Z1"/>
    <mergeCell ref="W2:Z2"/>
    <mergeCell ref="I5:I6"/>
    <mergeCell ref="J5:J6"/>
    <mergeCell ref="K5:K6"/>
    <mergeCell ref="L5:L6"/>
    <mergeCell ref="M5:M6"/>
    <mergeCell ref="T5:T6"/>
    <mergeCell ref="N5:N6"/>
    <mergeCell ref="O5:O6"/>
    <mergeCell ref="P5:P6"/>
    <mergeCell ref="R5:R6"/>
    <mergeCell ref="S5:S6"/>
    <mergeCell ref="Q5:Q6"/>
  </mergeCells>
  <conditionalFormatting sqref="D8">
    <cfRule type="cellIs" dxfId="142" priority="7" operator="greaterThan">
      <formula>$D$7</formula>
    </cfRule>
    <cfRule type="cellIs" dxfId="141" priority="62" operator="lessThan">
      <formula>$D$7/2</formula>
    </cfRule>
    <cfRule type="cellIs" dxfId="140" priority="65" operator="lessThan">
      <formula>$D$7/2</formula>
    </cfRule>
  </conditionalFormatting>
  <conditionalFormatting sqref="D9:D11">
    <cfRule type="cellIs" dxfId="139" priority="64" operator="lessThan">
      <formula>$D$7/2</formula>
    </cfRule>
  </conditionalFormatting>
  <conditionalFormatting sqref="D12:D42">
    <cfRule type="cellIs" dxfId="138" priority="63" operator="lessThan">
      <formula>$D$7/2</formula>
    </cfRule>
  </conditionalFormatting>
  <conditionalFormatting sqref="E8">
    <cfRule type="cellIs" dxfId="137" priority="61" operator="lessThan">
      <formula>$E$7/2</formula>
    </cfRule>
  </conditionalFormatting>
  <conditionalFormatting sqref="E9:E42">
    <cfRule type="cellIs" dxfId="136" priority="60" operator="lessThan">
      <formula>$E$7/2</formula>
    </cfRule>
  </conditionalFormatting>
  <conditionalFormatting sqref="F8">
    <cfRule type="cellIs" dxfId="135" priority="59" operator="lessThan">
      <formula>$F$7/2</formula>
    </cfRule>
  </conditionalFormatting>
  <conditionalFormatting sqref="F9:F42">
    <cfRule type="cellIs" dxfId="134" priority="58" operator="lessThan">
      <formula>$F$7/2</formula>
    </cfRule>
  </conditionalFormatting>
  <conditionalFormatting sqref="D8:D42">
    <cfRule type="cellIs" dxfId="133" priority="55" operator="lessThan">
      <formula>$D$7/2</formula>
    </cfRule>
  </conditionalFormatting>
  <conditionalFormatting sqref="AM8:AM42">
    <cfRule type="cellIs" dxfId="132" priority="25" operator="lessThan">
      <formula>0.5</formula>
    </cfRule>
  </conditionalFormatting>
  <conditionalFormatting sqref="AN8:AN42">
    <cfRule type="cellIs" dxfId="131" priority="24" operator="lessThan">
      <formula>$AN$7/2</formula>
    </cfRule>
  </conditionalFormatting>
  <conditionalFormatting sqref="Q8:Q42">
    <cfRule type="cellIs" dxfId="130" priority="23" operator="lessThan">
      <formula>$Q$7/2</formula>
    </cfRule>
  </conditionalFormatting>
  <conditionalFormatting sqref="R8:R42">
    <cfRule type="cellIs" dxfId="129" priority="22" operator="lessThan">
      <formula>$R$7/2</formula>
    </cfRule>
  </conditionalFormatting>
  <conditionalFormatting sqref="G8:G42">
    <cfRule type="cellIs" dxfId="128" priority="21" operator="lessThan">
      <formula>$G$7/2</formula>
    </cfRule>
  </conditionalFormatting>
  <conditionalFormatting sqref="H8:H42">
    <cfRule type="cellIs" dxfId="127" priority="20" operator="lessThan">
      <formula>$H$7/2</formula>
    </cfRule>
  </conditionalFormatting>
  <conditionalFormatting sqref="I8:I42">
    <cfRule type="cellIs" dxfId="126" priority="19" operator="lessThan">
      <formula>$I$7/2</formula>
    </cfRule>
  </conditionalFormatting>
  <conditionalFormatting sqref="J8:J42">
    <cfRule type="cellIs" dxfId="125" priority="18" operator="lessThan">
      <formula>$J$7/2</formula>
    </cfRule>
  </conditionalFormatting>
  <conditionalFormatting sqref="K8:K42">
    <cfRule type="cellIs" dxfId="124" priority="17" operator="lessThan">
      <formula>$K$7/2</formula>
    </cfRule>
  </conditionalFormatting>
  <conditionalFormatting sqref="L8:L42">
    <cfRule type="cellIs" dxfId="123" priority="16" operator="lessThan">
      <formula>$L$7/2</formula>
    </cfRule>
  </conditionalFormatting>
  <conditionalFormatting sqref="M8:M42">
    <cfRule type="cellIs" dxfId="122" priority="15" operator="lessThan">
      <formula>$M$7/2</formula>
    </cfRule>
  </conditionalFormatting>
  <conditionalFormatting sqref="P8:P42">
    <cfRule type="cellIs" dxfId="121" priority="14" operator="lessThan">
      <formula>$P$7/2</formula>
    </cfRule>
  </conditionalFormatting>
  <conditionalFormatting sqref="S8:S42">
    <cfRule type="cellIs" dxfId="120" priority="13" operator="lessThan">
      <formula>$S$7/2</formula>
    </cfRule>
  </conditionalFormatting>
  <conditionalFormatting sqref="T8:T42">
    <cfRule type="cellIs" dxfId="119" priority="12" operator="lessThan">
      <formula>$T$7/2</formula>
    </cfRule>
  </conditionalFormatting>
  <conditionalFormatting sqref="U8:AF42">
    <cfRule type="cellIs" dxfId="118" priority="11" operator="lessThan">
      <formula>U$7/2</formula>
    </cfRule>
  </conditionalFormatting>
  <conditionalFormatting sqref="AG8:AL42">
    <cfRule type="cellIs" dxfId="117" priority="10" operator="lessThan">
      <formula>AG$7/2</formula>
    </cfRule>
  </conditionalFormatting>
  <conditionalFormatting sqref="N8:N42">
    <cfRule type="cellIs" dxfId="116" priority="9" operator="lessThan">
      <formula>$N$7/2</formula>
    </cfRule>
  </conditionalFormatting>
  <conditionalFormatting sqref="O8:O42">
    <cfRule type="cellIs" dxfId="115" priority="8" operator="lessThan">
      <formula>$O$7/2</formula>
    </cfRule>
  </conditionalFormatting>
  <conditionalFormatting sqref="D8:P42">
    <cfRule type="cellIs" dxfId="114" priority="6" operator="greaterThan">
      <formula>D$7</formula>
    </cfRule>
  </conditionalFormatting>
  <conditionalFormatting sqref="Q8:AF42">
    <cfRule type="cellIs" dxfId="113" priority="5" operator="greaterThan">
      <formula>Q$7</formula>
    </cfRule>
  </conditionalFormatting>
  <conditionalFormatting sqref="AN44">
    <cfRule type="cellIs" dxfId="112" priority="3" operator="lessThan">
      <formula>$AN$7/2</formula>
    </cfRule>
  </conditionalFormatting>
  <conditionalFormatting sqref="AM44">
    <cfRule type="cellIs" dxfId="111" priority="2" operator="lessThan">
      <formula>0.5</formula>
    </cfRule>
  </conditionalFormatting>
  <conditionalFormatting sqref="D43:AN43">
    <cfRule type="cellIs" dxfId="110" priority="1" operator="lessThan">
      <formula>D$7/2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W7" sqref="W7"/>
    </sheetView>
  </sheetViews>
  <sheetFormatPr baseColWidth="10" defaultRowHeight="14.4" x14ac:dyDescent="0.3"/>
  <cols>
    <col min="1" max="1" width="3.44140625" customWidth="1"/>
    <col min="2" max="2" width="16.44140625" customWidth="1"/>
    <col min="3" max="3" width="17.33203125" customWidth="1"/>
    <col min="4" max="16" width="4.88671875" customWidth="1"/>
    <col min="17" max="17" width="5.5546875" customWidth="1"/>
    <col min="18" max="18" width="5.109375" customWidth="1"/>
    <col min="19" max="19" width="5.44140625" customWidth="1"/>
    <col min="20" max="20" width="6.44140625" customWidth="1"/>
    <col min="21" max="28" width="4.44140625" customWidth="1"/>
    <col min="29" max="30" width="5.6640625" customWidth="1"/>
    <col min="31" max="32" width="4.44140625" customWidth="1"/>
    <col min="33" max="33" width="8.109375" customWidth="1"/>
    <col min="34" max="34" width="5.33203125" customWidth="1"/>
    <col min="35" max="35" width="5.88671875" customWidth="1"/>
    <col min="36" max="36" width="6.109375" customWidth="1"/>
    <col min="37" max="37" width="6" customWidth="1"/>
    <col min="38" max="38" width="5.5546875" customWidth="1"/>
    <col min="39" max="39" width="9" bestFit="1" customWidth="1"/>
    <col min="40" max="40" width="8.6640625" customWidth="1"/>
  </cols>
  <sheetData>
    <row r="1" spans="1:40" ht="63" customHeight="1" x14ac:dyDescent="0.3">
      <c r="A1" s="71"/>
      <c r="B1" s="275" t="s">
        <v>30</v>
      </c>
      <c r="C1" s="275"/>
      <c r="D1" s="275"/>
      <c r="E1" s="110"/>
      <c r="F1" s="110"/>
      <c r="G1" s="110"/>
      <c r="H1" s="110"/>
      <c r="K1" s="235">
        <f>[1]Période1!$K$1</f>
        <v>0</v>
      </c>
      <c r="L1" s="236"/>
      <c r="M1" s="236"/>
      <c r="N1" s="109"/>
      <c r="O1" s="109"/>
      <c r="P1" s="240" t="s">
        <v>31</v>
      </c>
      <c r="Q1" s="240"/>
      <c r="R1" s="315" t="str">
        <f>'Période 1'!R1:S1</f>
        <v>AR De Vinci</v>
      </c>
      <c r="S1" s="315"/>
      <c r="T1" s="315"/>
      <c r="U1" s="315"/>
      <c r="V1" s="111"/>
      <c r="W1" s="240" t="s">
        <v>16</v>
      </c>
      <c r="X1" s="240"/>
      <c r="Y1" s="240"/>
      <c r="Z1" s="240"/>
      <c r="AA1" s="315" t="str">
        <f>'Période 1'!AA1:AC1</f>
        <v>2019-2020</v>
      </c>
      <c r="AB1" s="315"/>
      <c r="AC1" s="315"/>
    </row>
    <row r="2" spans="1:40" ht="15" thickBot="1" x14ac:dyDescent="0.35">
      <c r="A2" s="71"/>
      <c r="B2" s="71"/>
      <c r="C2" s="71"/>
      <c r="D2" s="71"/>
      <c r="E2" s="236"/>
      <c r="F2" s="236"/>
      <c r="G2" s="236"/>
      <c r="H2" s="71"/>
      <c r="K2" s="236">
        <f>[1]Période1!$K$2</f>
        <v>0</v>
      </c>
      <c r="L2" s="236"/>
      <c r="M2" s="236"/>
      <c r="N2" s="109"/>
      <c r="O2" s="109"/>
      <c r="P2" s="240" t="s">
        <v>32</v>
      </c>
      <c r="Q2" s="240"/>
      <c r="R2" s="238" t="str">
        <f>'Période 1'!R2:U2</f>
        <v>M./Mme….</v>
      </c>
      <c r="S2" s="238"/>
      <c r="T2" s="238"/>
      <c r="U2" s="238"/>
      <c r="V2" s="111"/>
      <c r="W2" s="241" t="s">
        <v>0</v>
      </c>
      <c r="X2" s="241"/>
      <c r="Y2" s="241"/>
      <c r="Z2" s="241"/>
      <c r="AA2" s="238" t="str">
        <f>'Période 1'!AA2:AB2</f>
        <v>2F</v>
      </c>
      <c r="AB2" s="238"/>
    </row>
    <row r="3" spans="1:40" ht="15.6" thickTop="1" thickBot="1" x14ac:dyDescent="0.35">
      <c r="A3" s="35"/>
      <c r="B3" s="54"/>
      <c r="C3" s="54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4"/>
    </row>
    <row r="4" spans="1:40" ht="15" customHeight="1" thickBot="1" x14ac:dyDescent="0.35">
      <c r="A4" s="53"/>
      <c r="B4" s="12"/>
      <c r="C4" s="12"/>
      <c r="D4" s="264" t="s">
        <v>17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5" t="s">
        <v>18</v>
      </c>
      <c r="R4" s="256"/>
      <c r="S4" s="256"/>
      <c r="T4" s="257"/>
      <c r="U4" s="255" t="s">
        <v>19</v>
      </c>
      <c r="V4" s="256"/>
      <c r="W4" s="256"/>
      <c r="X4" s="257"/>
      <c r="Y4" s="255" t="s">
        <v>20</v>
      </c>
      <c r="Z4" s="256"/>
      <c r="AA4" s="256"/>
      <c r="AB4" s="257"/>
      <c r="AC4" s="255" t="s">
        <v>21</v>
      </c>
      <c r="AD4" s="257"/>
      <c r="AE4" s="256" t="s">
        <v>22</v>
      </c>
      <c r="AF4" s="257"/>
      <c r="AG4" s="272" t="s">
        <v>17</v>
      </c>
      <c r="AH4" s="269" t="s">
        <v>18</v>
      </c>
      <c r="AI4" s="269" t="s">
        <v>19</v>
      </c>
      <c r="AJ4" s="269" t="s">
        <v>20</v>
      </c>
      <c r="AK4" s="269" t="s">
        <v>21</v>
      </c>
      <c r="AL4" s="269" t="s">
        <v>22</v>
      </c>
      <c r="AM4" s="258" t="s">
        <v>23</v>
      </c>
      <c r="AN4" s="259"/>
    </row>
    <row r="5" spans="1:40" x14ac:dyDescent="0.3">
      <c r="A5" s="53"/>
      <c r="B5" s="12"/>
      <c r="C5" s="12"/>
      <c r="D5" s="265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4"/>
      <c r="Q5" s="246" t="s">
        <v>24</v>
      </c>
      <c r="R5" s="242"/>
      <c r="S5" s="242"/>
      <c r="T5" s="244"/>
      <c r="U5" s="246" t="s">
        <v>24</v>
      </c>
      <c r="V5" s="242"/>
      <c r="W5" s="242"/>
      <c r="X5" s="244"/>
      <c r="Y5" s="246" t="s">
        <v>24</v>
      </c>
      <c r="Z5" s="242"/>
      <c r="AA5" s="242"/>
      <c r="AB5" s="244"/>
      <c r="AC5" s="246"/>
      <c r="AD5" s="244"/>
      <c r="AE5" s="246" t="s">
        <v>24</v>
      </c>
      <c r="AF5" s="244"/>
      <c r="AG5" s="273"/>
      <c r="AH5" s="270"/>
      <c r="AI5" s="270"/>
      <c r="AJ5" s="270"/>
      <c r="AK5" s="270"/>
      <c r="AL5" s="270"/>
      <c r="AM5" s="260"/>
      <c r="AN5" s="261"/>
    </row>
    <row r="6" spans="1:40" ht="39" customHeight="1" thickBot="1" x14ac:dyDescent="0.35">
      <c r="A6" s="50"/>
      <c r="B6" s="55"/>
      <c r="C6" s="55"/>
      <c r="D6" s="266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5"/>
      <c r="Q6" s="247"/>
      <c r="R6" s="243"/>
      <c r="S6" s="243"/>
      <c r="T6" s="245"/>
      <c r="U6" s="247"/>
      <c r="V6" s="243"/>
      <c r="W6" s="243"/>
      <c r="X6" s="245"/>
      <c r="Y6" s="247"/>
      <c r="Z6" s="243"/>
      <c r="AA6" s="243"/>
      <c r="AB6" s="245"/>
      <c r="AC6" s="247"/>
      <c r="AD6" s="245"/>
      <c r="AE6" s="247"/>
      <c r="AF6" s="245"/>
      <c r="AG6" s="274"/>
      <c r="AH6" s="271"/>
      <c r="AI6" s="271"/>
      <c r="AJ6" s="271"/>
      <c r="AK6" s="271"/>
      <c r="AL6" s="271"/>
      <c r="AM6" s="262"/>
      <c r="AN6" s="263"/>
    </row>
    <row r="7" spans="1:40" ht="15.6" thickTop="1" thickBot="1" x14ac:dyDescent="0.35">
      <c r="A7" s="49"/>
      <c r="B7" s="51" t="s">
        <v>1</v>
      </c>
      <c r="C7" s="52" t="s">
        <v>2</v>
      </c>
      <c r="D7" s="187"/>
      <c r="E7" s="188"/>
      <c r="F7" s="188"/>
      <c r="G7" s="188"/>
      <c r="H7" s="188"/>
      <c r="I7" s="189"/>
      <c r="J7" s="189"/>
      <c r="K7" s="189"/>
      <c r="L7" s="189"/>
      <c r="M7" s="189"/>
      <c r="N7" s="189"/>
      <c r="O7" s="189"/>
      <c r="P7" s="190"/>
      <c r="Q7" s="187"/>
      <c r="R7" s="187"/>
      <c r="S7" s="187"/>
      <c r="T7" s="190"/>
      <c r="U7" s="187"/>
      <c r="V7" s="187"/>
      <c r="W7" s="191"/>
      <c r="X7" s="190"/>
      <c r="Y7" s="187"/>
      <c r="Z7" s="187"/>
      <c r="AA7" s="191"/>
      <c r="AB7" s="190"/>
      <c r="AC7" s="187"/>
      <c r="AD7" s="190"/>
      <c r="AE7" s="191"/>
      <c r="AF7" s="189"/>
      <c r="AG7" s="192"/>
      <c r="AH7" s="192"/>
      <c r="AI7" s="192"/>
      <c r="AJ7" s="192"/>
      <c r="AK7" s="192"/>
      <c r="AL7" s="192"/>
      <c r="AM7" s="194" t="s">
        <v>28</v>
      </c>
      <c r="AN7" s="193"/>
    </row>
    <row r="8" spans="1:40" ht="15" thickTop="1" x14ac:dyDescent="0.3">
      <c r="A8" s="15">
        <v>1</v>
      </c>
      <c r="B8" s="25" t="str">
        <f>'Liste élèves'!B8</f>
        <v>Nom 1</v>
      </c>
      <c r="C8" s="33" t="str">
        <f>'Liste élèves'!C8</f>
        <v>Prénom 1</v>
      </c>
      <c r="D8" s="56"/>
      <c r="E8" s="57"/>
      <c r="F8" s="57"/>
      <c r="G8" s="57"/>
      <c r="H8" s="57"/>
      <c r="I8" s="57"/>
      <c r="J8" s="57"/>
      <c r="K8" s="57"/>
      <c r="L8" s="57"/>
      <c r="M8" s="57"/>
      <c r="N8" s="44"/>
      <c r="O8" s="44"/>
      <c r="P8" s="38"/>
      <c r="Q8" s="39"/>
      <c r="R8" s="40"/>
      <c r="S8" s="40"/>
      <c r="T8" s="41"/>
      <c r="U8" s="39"/>
      <c r="V8" s="40"/>
      <c r="W8" s="40"/>
      <c r="X8" s="41"/>
      <c r="Y8" s="39"/>
      <c r="Z8" s="40"/>
      <c r="AA8" s="40"/>
      <c r="AB8" s="41"/>
      <c r="AC8" s="36"/>
      <c r="AD8" s="38"/>
      <c r="AE8" s="37"/>
      <c r="AF8" s="44"/>
      <c r="AG8" s="58" t="str">
        <f>IFERROR(($AG$7*SUM(D8:P8))/($D$7*ISNUMBER(D8)+$E$7*ISNUMBER(E8)+$F$7*ISNUMBER(F8)+$G$7*ISNUMBER(G8)+$H$7*ISNUMBER(H8)+$I$7*ISNUMBER(I8)+$J$7*ISNUMBER(J8)+$K$7*ISNUMBER(K8)+$L$7*ISNUMBER(L8)+$M$7*ISNUMBER(M8)+$N$7*ISNUMBER(N8)+$O$7*ISNUMBER(O8)+$P$7*ISNUMBER(P8)),"")</f>
        <v/>
      </c>
      <c r="AH8" s="58" t="str">
        <f>IFERROR(($AH$7*SUM(Q8:T8))/($Q$7*ISNUMBER(Q8)+$R$7*ISNUMBER(R8)+$S$7*ISNUMBER(#REF!)+$T$7*ISNUMBER(T8)),"")</f>
        <v/>
      </c>
      <c r="AI8" s="58" t="str">
        <f>IFERROR(($AI$7*SUM(U8:X8))/($U$7*ISNUMBER(U8)+$V$7*ISNUMBER(V8)+$W$7*ISNUMBER(W8)+$X$7*ISNUMBER(X8)),"")</f>
        <v/>
      </c>
      <c r="AJ8" s="58" t="str">
        <f>IFERROR(($AJ$7*SUM(Y8:AB8))/($Y$7*ISNUMBER(Y8)+$Z$7*ISNUMBER(Z8)+$AA$7*ISNUMBER(AA8)+$AB$7*ISNUMBER(AB8)),"")</f>
        <v/>
      </c>
      <c r="AK8" s="58" t="str">
        <f>IFERROR(($AK$7*SUM(AC8:AD8))/($AC$7*ISNUMBER(AC8)+$AD$7*ISNUMBER(AD8)),"")</f>
        <v/>
      </c>
      <c r="AL8" s="58" t="str">
        <f>IFERROR(($AL$7*SUM(AE8:AF8))/($AE$7*ISNUMBER(AE8)+$AF$7*ISNUMBER(AF8)),"")</f>
        <v/>
      </c>
      <c r="AM8" s="59" t="str">
        <f>IFERROR((AN8*5/100),"")</f>
        <v/>
      </c>
      <c r="AN8" s="60" t="str">
        <f>IFERROR(($AN$7*SUM(AG8:AL8))/($AG$7*ISNUMBER(AG8)+$AH$7*ISNUMBER(AH8)+$AI$7*ISNUMBER(AI8)+$AJ$7*ISNUMBER(AJ8)+$AK$7*ISNUMBER(AK8)+$AL$7*ISNUMBER(AL8)),"")</f>
        <v/>
      </c>
    </row>
    <row r="9" spans="1:40" x14ac:dyDescent="0.3">
      <c r="A9" s="15">
        <v>2</v>
      </c>
      <c r="B9" s="23" t="str">
        <f>'Liste élèves'!B9</f>
        <v>Nom 2</v>
      </c>
      <c r="C9" s="34" t="str">
        <f>'Liste élèves'!C9</f>
        <v>Prénom 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5"/>
      <c r="O9" s="45"/>
      <c r="P9" s="16"/>
      <c r="Q9" s="42"/>
      <c r="R9" s="43"/>
      <c r="S9" s="43"/>
      <c r="T9" s="16"/>
      <c r="U9" s="42"/>
      <c r="V9" s="43"/>
      <c r="W9" s="43"/>
      <c r="X9" s="16"/>
      <c r="Y9" s="42"/>
      <c r="Z9" s="43"/>
      <c r="AA9" s="43"/>
      <c r="AB9" s="16"/>
      <c r="AC9" s="17"/>
      <c r="AD9" s="16"/>
      <c r="AE9" s="18"/>
      <c r="AF9" s="45"/>
      <c r="AG9" s="61" t="str">
        <f t="shared" ref="AG9:AG42" si="0">IFERROR(($AG$7*SUM(D9:P9))/($D$7*ISNUMBER(D9)+$E$7*ISNUMBER(E9)+$F$7*ISNUMBER(F9)+$G$7*ISNUMBER(G9)+$H$7*ISNUMBER(H9)+$I$7*ISNUMBER(I9)+$J$7*ISNUMBER(J9)+$K$7*ISNUMBER(K9)+$L$7*ISNUMBER(L9)+$M$7*ISNUMBER(M9)+$N$7*ISNUMBER(N9)+$O$7*ISNUMBER(O9)+$P$7*ISNUMBER(P9)),"")</f>
        <v/>
      </c>
      <c r="AH9" s="61" t="str">
        <f>IFERROR(($AH$7*SUM(Q9:T9))/($Q$7*ISNUMBER(Q9)+$R$7*ISNUMBER(R9)+$S$7*ISNUMBER(#REF!)+$T$7*ISNUMBER(T9)),"")</f>
        <v/>
      </c>
      <c r="AI9" s="61" t="str">
        <f t="shared" ref="AI9:AI42" si="1">IFERROR(($AI$7*SUM(U9:X9))/($U$7*ISNUMBER(U9)+$V$7*ISNUMBER(V9)+$W$7*ISNUMBER(W9)+$X$7*ISNUMBER(X9)),"")</f>
        <v/>
      </c>
      <c r="AJ9" s="61" t="str">
        <f t="shared" ref="AJ9:AJ42" si="2">IFERROR(($AJ$7*SUM(Y9:AB9))/($Y$7*ISNUMBER(Y9)+$Z$7*ISNUMBER(Z9)+$AA$7*ISNUMBER(AA9)+$AB$7*ISNUMBER(AB9)),"")</f>
        <v/>
      </c>
      <c r="AK9" s="61" t="str">
        <f t="shared" ref="AK9:AK42" si="3">IFERROR(($AK$7*SUM(AC9:AD9))/($AC$7*ISNUMBER(AC9)+$AD$7*ISNUMBER(AD9)),"")</f>
        <v/>
      </c>
      <c r="AL9" s="61" t="str">
        <f t="shared" ref="AL9:AL42" si="4">IFERROR(($AL$7*SUM(AE9:AF9))/($AE$7*ISNUMBER(AE9)+$AF$7*ISNUMBER(AF9)),"")</f>
        <v/>
      </c>
      <c r="AM9" s="62" t="str">
        <f t="shared" ref="AM9:AM42" si="5">IFERROR((AN9*5/100),"")</f>
        <v/>
      </c>
      <c r="AN9" s="63" t="str">
        <f t="shared" ref="AN9:AN42" si="6">IFERROR(($AN$7*SUM(AG9:AL9))/($AG$7*ISNUMBER(AG9)+$AH$7*ISNUMBER(AH9)+$AI$7*ISNUMBER(AI9)+$AJ$7*ISNUMBER(AJ9)+$AK$7*ISNUMBER(AK9)+$AL$7*ISNUMBER(AL9)),"")</f>
        <v/>
      </c>
    </row>
    <row r="10" spans="1:40" x14ac:dyDescent="0.3">
      <c r="A10" s="15">
        <v>3</v>
      </c>
      <c r="B10" s="23">
        <f>'Liste élèves'!B10</f>
        <v>0</v>
      </c>
      <c r="C10" s="34">
        <f>'Liste élèves'!C10</f>
        <v>0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5"/>
      <c r="O10" s="45"/>
      <c r="P10" s="16"/>
      <c r="Q10" s="42"/>
      <c r="R10" s="43"/>
      <c r="S10" s="43"/>
      <c r="T10" s="16"/>
      <c r="U10" s="42"/>
      <c r="V10" s="43"/>
      <c r="W10" s="43"/>
      <c r="X10" s="16"/>
      <c r="Y10" s="42"/>
      <c r="Z10" s="43"/>
      <c r="AA10" s="43"/>
      <c r="AB10" s="16"/>
      <c r="AC10" s="17"/>
      <c r="AD10" s="16"/>
      <c r="AE10" s="18"/>
      <c r="AF10" s="45"/>
      <c r="AG10" s="61" t="str">
        <f t="shared" si="0"/>
        <v/>
      </c>
      <c r="AH10" s="61" t="str">
        <f>IFERROR(($AH$7*SUM(Q10:T10))/($Q$7*ISNUMBER(Q10)+$R$7*ISNUMBER(R10)+$S$7*ISNUMBER(#REF!)+$T$7*ISNUMBER(T10)),"")</f>
        <v/>
      </c>
      <c r="AI10" s="61" t="str">
        <f t="shared" si="1"/>
        <v/>
      </c>
      <c r="AJ10" s="61" t="str">
        <f t="shared" si="2"/>
        <v/>
      </c>
      <c r="AK10" s="61" t="str">
        <f t="shared" si="3"/>
        <v/>
      </c>
      <c r="AL10" s="61" t="str">
        <f t="shared" si="4"/>
        <v/>
      </c>
      <c r="AM10" s="62" t="str">
        <f t="shared" si="5"/>
        <v/>
      </c>
      <c r="AN10" s="63" t="str">
        <f t="shared" si="6"/>
        <v/>
      </c>
    </row>
    <row r="11" spans="1:40" x14ac:dyDescent="0.3">
      <c r="A11" s="15">
        <v>4</v>
      </c>
      <c r="B11" s="23">
        <f>'Liste élèves'!B11</f>
        <v>0</v>
      </c>
      <c r="C11" s="34">
        <f>'Liste élèves'!C11</f>
        <v>0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5"/>
      <c r="O11" s="45"/>
      <c r="P11" s="16"/>
      <c r="Q11" s="42"/>
      <c r="R11" s="43"/>
      <c r="S11" s="43"/>
      <c r="T11" s="16"/>
      <c r="U11" s="42"/>
      <c r="V11" s="43"/>
      <c r="W11" s="43"/>
      <c r="X11" s="16"/>
      <c r="Y11" s="42"/>
      <c r="Z11" s="43"/>
      <c r="AA11" s="43"/>
      <c r="AB11" s="16"/>
      <c r="AC11" s="17"/>
      <c r="AD11" s="16"/>
      <c r="AE11" s="18"/>
      <c r="AF11" s="45"/>
      <c r="AG11" s="61" t="str">
        <f t="shared" si="0"/>
        <v/>
      </c>
      <c r="AH11" s="61" t="str">
        <f>IFERROR(($AH$7*SUM(Q11:T11))/($Q$7*ISNUMBER(Q11)+$R$7*ISNUMBER(R11)+$S$7*ISNUMBER(#REF!)+$T$7*ISNUMBER(T11)),"")</f>
        <v/>
      </c>
      <c r="AI11" s="61" t="str">
        <f t="shared" si="1"/>
        <v/>
      </c>
      <c r="AJ11" s="61" t="str">
        <f t="shared" si="2"/>
        <v/>
      </c>
      <c r="AK11" s="61" t="str">
        <f t="shared" si="3"/>
        <v/>
      </c>
      <c r="AL11" s="61" t="str">
        <f t="shared" si="4"/>
        <v/>
      </c>
      <c r="AM11" s="62" t="str">
        <f t="shared" si="5"/>
        <v/>
      </c>
      <c r="AN11" s="63" t="str">
        <f t="shared" si="6"/>
        <v/>
      </c>
    </row>
    <row r="12" spans="1:40" x14ac:dyDescent="0.3">
      <c r="A12" s="15">
        <v>5</v>
      </c>
      <c r="B12" s="23">
        <f>'Liste élèves'!B12</f>
        <v>0</v>
      </c>
      <c r="C12" s="34">
        <f>'Liste élèves'!C12</f>
        <v>0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5"/>
      <c r="O12" s="45"/>
      <c r="P12" s="16"/>
      <c r="Q12" s="42"/>
      <c r="R12" s="43"/>
      <c r="S12" s="43"/>
      <c r="T12" s="16"/>
      <c r="U12" s="42"/>
      <c r="V12" s="43"/>
      <c r="W12" s="43"/>
      <c r="X12" s="16"/>
      <c r="Y12" s="42"/>
      <c r="Z12" s="43"/>
      <c r="AA12" s="43"/>
      <c r="AB12" s="16"/>
      <c r="AC12" s="17"/>
      <c r="AD12" s="16"/>
      <c r="AE12" s="18"/>
      <c r="AF12" s="45"/>
      <c r="AG12" s="61" t="str">
        <f t="shared" si="0"/>
        <v/>
      </c>
      <c r="AH12" s="61" t="str">
        <f>IFERROR(($AH$7*SUM(Q12:T12))/($Q$7*ISNUMBER(Q12)+$R$7*ISNUMBER(R12)+$S$7*ISNUMBER(#REF!)+$T$7*ISNUMBER(T12)),"")</f>
        <v/>
      </c>
      <c r="AI12" s="61" t="str">
        <f t="shared" si="1"/>
        <v/>
      </c>
      <c r="AJ12" s="61" t="str">
        <f t="shared" si="2"/>
        <v/>
      </c>
      <c r="AK12" s="61" t="str">
        <f t="shared" si="3"/>
        <v/>
      </c>
      <c r="AL12" s="61" t="str">
        <f t="shared" si="4"/>
        <v/>
      </c>
      <c r="AM12" s="62" t="str">
        <f t="shared" si="5"/>
        <v/>
      </c>
      <c r="AN12" s="63" t="str">
        <f t="shared" si="6"/>
        <v/>
      </c>
    </row>
    <row r="13" spans="1:40" x14ac:dyDescent="0.3">
      <c r="A13" s="15">
        <v>6</v>
      </c>
      <c r="B13" s="23">
        <f>'Liste élèves'!B13</f>
        <v>0</v>
      </c>
      <c r="C13" s="34">
        <f>'Liste élèves'!C13</f>
        <v>0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5"/>
      <c r="O13" s="45"/>
      <c r="P13" s="16"/>
      <c r="Q13" s="64"/>
      <c r="R13" s="43"/>
      <c r="S13" s="43"/>
      <c r="T13" s="16"/>
      <c r="U13" s="42"/>
      <c r="V13" s="43"/>
      <c r="W13" s="43"/>
      <c r="X13" s="16"/>
      <c r="Y13" s="42"/>
      <c r="Z13" s="43"/>
      <c r="AA13" s="43"/>
      <c r="AB13" s="16"/>
      <c r="AC13" s="17"/>
      <c r="AD13" s="16"/>
      <c r="AE13" s="18"/>
      <c r="AF13" s="45"/>
      <c r="AG13" s="61" t="str">
        <f t="shared" si="0"/>
        <v/>
      </c>
      <c r="AH13" s="61" t="str">
        <f>IFERROR(($AH$7*SUM(Q13:T13))/($Q$7*ISNUMBER(Q13)+$R$7*ISNUMBER(R13)+$S$7*ISNUMBER(#REF!)+$T$7*ISNUMBER(T13)),"")</f>
        <v/>
      </c>
      <c r="AI13" s="61" t="str">
        <f t="shared" si="1"/>
        <v/>
      </c>
      <c r="AJ13" s="61" t="str">
        <f t="shared" si="2"/>
        <v/>
      </c>
      <c r="AK13" s="61" t="str">
        <f t="shared" si="3"/>
        <v/>
      </c>
      <c r="AL13" s="61" t="str">
        <f t="shared" si="4"/>
        <v/>
      </c>
      <c r="AM13" s="62" t="str">
        <f t="shared" si="5"/>
        <v/>
      </c>
      <c r="AN13" s="63" t="str">
        <f t="shared" si="6"/>
        <v/>
      </c>
    </row>
    <row r="14" spans="1:40" x14ac:dyDescent="0.3">
      <c r="A14" s="15">
        <v>7</v>
      </c>
      <c r="B14" s="23">
        <f>'Liste élèves'!B14</f>
        <v>0</v>
      </c>
      <c r="C14" s="34">
        <f>'Liste élèves'!C14</f>
        <v>0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5"/>
      <c r="O14" s="45"/>
      <c r="P14" s="16"/>
      <c r="Q14" s="42"/>
      <c r="R14" s="43"/>
      <c r="S14" s="43"/>
      <c r="T14" s="16"/>
      <c r="U14" s="42"/>
      <c r="V14" s="43"/>
      <c r="W14" s="43"/>
      <c r="X14" s="16"/>
      <c r="Y14" s="42"/>
      <c r="Z14" s="43"/>
      <c r="AA14" s="43"/>
      <c r="AB14" s="16"/>
      <c r="AC14" s="17"/>
      <c r="AD14" s="16"/>
      <c r="AE14" s="18"/>
      <c r="AF14" s="45"/>
      <c r="AG14" s="61" t="str">
        <f t="shared" si="0"/>
        <v/>
      </c>
      <c r="AH14" s="61" t="str">
        <f>IFERROR(($AH$7*SUM(Q14:T14))/($Q$7*ISNUMBER(Q14)+$R$7*ISNUMBER(R14)+$S$7*ISNUMBER(#REF!)+$T$7*ISNUMBER(T14)),"")</f>
        <v/>
      </c>
      <c r="AI14" s="61" t="str">
        <f t="shared" si="1"/>
        <v/>
      </c>
      <c r="AJ14" s="61" t="str">
        <f t="shared" si="2"/>
        <v/>
      </c>
      <c r="AK14" s="61" t="str">
        <f t="shared" si="3"/>
        <v/>
      </c>
      <c r="AL14" s="61" t="str">
        <f t="shared" si="4"/>
        <v/>
      </c>
      <c r="AM14" s="62" t="str">
        <f t="shared" si="5"/>
        <v/>
      </c>
      <c r="AN14" s="63" t="str">
        <f t="shared" si="6"/>
        <v/>
      </c>
    </row>
    <row r="15" spans="1:40" x14ac:dyDescent="0.3">
      <c r="A15" s="15">
        <v>8</v>
      </c>
      <c r="B15" s="23">
        <f>'Liste élèves'!B15</f>
        <v>0</v>
      </c>
      <c r="C15" s="34">
        <f>'Liste élèves'!C15</f>
        <v>0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5"/>
      <c r="O15" s="45"/>
      <c r="P15" s="16"/>
      <c r="Q15" s="42"/>
      <c r="R15" s="43"/>
      <c r="S15" s="43"/>
      <c r="T15" s="16"/>
      <c r="U15" s="42"/>
      <c r="V15" s="43"/>
      <c r="W15" s="43"/>
      <c r="X15" s="16"/>
      <c r="Y15" s="42"/>
      <c r="Z15" s="43"/>
      <c r="AA15" s="43"/>
      <c r="AB15" s="16"/>
      <c r="AC15" s="17"/>
      <c r="AD15" s="16"/>
      <c r="AE15" s="18"/>
      <c r="AF15" s="45"/>
      <c r="AG15" s="61" t="str">
        <f t="shared" si="0"/>
        <v/>
      </c>
      <c r="AH15" s="61" t="str">
        <f>IFERROR(($AH$7*SUM(Q15:T15))/($Q$7*ISNUMBER(Q15)+$R$7*ISNUMBER(R15)+$S$7*ISNUMBER(#REF!)+$T$7*ISNUMBER(T15)),"")</f>
        <v/>
      </c>
      <c r="AI15" s="61" t="str">
        <f t="shared" si="1"/>
        <v/>
      </c>
      <c r="AJ15" s="61" t="str">
        <f t="shared" si="2"/>
        <v/>
      </c>
      <c r="AK15" s="61" t="str">
        <f t="shared" si="3"/>
        <v/>
      </c>
      <c r="AL15" s="61" t="str">
        <f t="shared" si="4"/>
        <v/>
      </c>
      <c r="AM15" s="62" t="str">
        <f t="shared" si="5"/>
        <v/>
      </c>
      <c r="AN15" s="63" t="str">
        <f t="shared" si="6"/>
        <v/>
      </c>
    </row>
    <row r="16" spans="1:40" x14ac:dyDescent="0.3">
      <c r="A16" s="15">
        <v>9</v>
      </c>
      <c r="B16" s="23">
        <f>'Liste élèves'!B16</f>
        <v>0</v>
      </c>
      <c r="C16" s="34">
        <f>'Liste élèves'!C16</f>
        <v>0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5"/>
      <c r="O16" s="45"/>
      <c r="P16" s="16"/>
      <c r="Q16" s="42"/>
      <c r="R16" s="43"/>
      <c r="S16" s="43"/>
      <c r="T16" s="16"/>
      <c r="U16" s="42"/>
      <c r="V16" s="43"/>
      <c r="W16" s="43"/>
      <c r="X16" s="16"/>
      <c r="Y16" s="42"/>
      <c r="Z16" s="43"/>
      <c r="AA16" s="43"/>
      <c r="AB16" s="16"/>
      <c r="AC16" s="17"/>
      <c r="AD16" s="16"/>
      <c r="AE16" s="18"/>
      <c r="AF16" s="45"/>
      <c r="AG16" s="61" t="str">
        <f t="shared" si="0"/>
        <v/>
      </c>
      <c r="AH16" s="61" t="str">
        <f>IFERROR(($AH$7*SUM(Q16:T16))/($Q$7*ISNUMBER(Q16)+$R$7*ISNUMBER(R16)+$S$7*ISNUMBER(#REF!)+$T$7*ISNUMBER(T16)),"")</f>
        <v/>
      </c>
      <c r="AI16" s="61" t="str">
        <f t="shared" si="1"/>
        <v/>
      </c>
      <c r="AJ16" s="61" t="str">
        <f t="shared" si="2"/>
        <v/>
      </c>
      <c r="AK16" s="61" t="str">
        <f t="shared" si="3"/>
        <v/>
      </c>
      <c r="AL16" s="61" t="str">
        <f t="shared" si="4"/>
        <v/>
      </c>
      <c r="AM16" s="62" t="str">
        <f t="shared" si="5"/>
        <v/>
      </c>
      <c r="AN16" s="63" t="str">
        <f t="shared" si="6"/>
        <v/>
      </c>
    </row>
    <row r="17" spans="1:40" x14ac:dyDescent="0.3">
      <c r="A17" s="15">
        <v>10</v>
      </c>
      <c r="B17" s="23">
        <f>'Liste élèves'!B17</f>
        <v>0</v>
      </c>
      <c r="C17" s="34">
        <f>'Liste élèves'!C17</f>
        <v>0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5"/>
      <c r="O17" s="45"/>
      <c r="P17" s="16"/>
      <c r="Q17" s="42"/>
      <c r="R17" s="43"/>
      <c r="S17" s="43"/>
      <c r="T17" s="16"/>
      <c r="U17" s="42"/>
      <c r="V17" s="43"/>
      <c r="W17" s="43"/>
      <c r="X17" s="16"/>
      <c r="Y17" s="42"/>
      <c r="Z17" s="43"/>
      <c r="AA17" s="43"/>
      <c r="AB17" s="16"/>
      <c r="AC17" s="17"/>
      <c r="AD17" s="16"/>
      <c r="AE17" s="18"/>
      <c r="AF17" s="45"/>
      <c r="AG17" s="61" t="str">
        <f t="shared" si="0"/>
        <v/>
      </c>
      <c r="AH17" s="61" t="str">
        <f>IFERROR(($AH$7*SUM(Q17:T17))/($Q$7*ISNUMBER(Q17)+$R$7*ISNUMBER(R17)+$S$7*ISNUMBER(#REF!)+$T$7*ISNUMBER(T17)),"")</f>
        <v/>
      </c>
      <c r="AI17" s="61" t="str">
        <f t="shared" si="1"/>
        <v/>
      </c>
      <c r="AJ17" s="61" t="str">
        <f t="shared" si="2"/>
        <v/>
      </c>
      <c r="AK17" s="61" t="str">
        <f t="shared" si="3"/>
        <v/>
      </c>
      <c r="AL17" s="61" t="str">
        <f t="shared" si="4"/>
        <v/>
      </c>
      <c r="AM17" s="62" t="str">
        <f t="shared" si="5"/>
        <v/>
      </c>
      <c r="AN17" s="63" t="str">
        <f t="shared" si="6"/>
        <v/>
      </c>
    </row>
    <row r="18" spans="1:40" x14ac:dyDescent="0.3">
      <c r="A18" s="15">
        <v>11</v>
      </c>
      <c r="B18" s="23">
        <f>'Liste élèves'!B18</f>
        <v>0</v>
      </c>
      <c r="C18" s="34">
        <f>'Liste élèves'!C18</f>
        <v>0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5"/>
      <c r="O18" s="45"/>
      <c r="P18" s="16"/>
      <c r="Q18" s="42"/>
      <c r="R18" s="43"/>
      <c r="S18" s="43"/>
      <c r="T18" s="16"/>
      <c r="U18" s="42"/>
      <c r="V18" s="43"/>
      <c r="W18" s="43"/>
      <c r="X18" s="16"/>
      <c r="Y18" s="42"/>
      <c r="Z18" s="43"/>
      <c r="AA18" s="43"/>
      <c r="AB18" s="16"/>
      <c r="AC18" s="17"/>
      <c r="AD18" s="16"/>
      <c r="AE18" s="18"/>
      <c r="AF18" s="45"/>
      <c r="AG18" s="61" t="str">
        <f t="shared" si="0"/>
        <v/>
      </c>
      <c r="AH18" s="61" t="str">
        <f>IFERROR(($AH$7*SUM(Q18:T18))/($Q$7*ISNUMBER(Q18)+$R$7*ISNUMBER(R18)+$S$7*ISNUMBER(#REF!)+$T$7*ISNUMBER(T18)),"")</f>
        <v/>
      </c>
      <c r="AI18" s="61" t="str">
        <f t="shared" si="1"/>
        <v/>
      </c>
      <c r="AJ18" s="61" t="str">
        <f t="shared" si="2"/>
        <v/>
      </c>
      <c r="AK18" s="61" t="str">
        <f t="shared" si="3"/>
        <v/>
      </c>
      <c r="AL18" s="61" t="str">
        <f t="shared" si="4"/>
        <v/>
      </c>
      <c r="AM18" s="62" t="str">
        <f t="shared" si="5"/>
        <v/>
      </c>
      <c r="AN18" s="63" t="str">
        <f t="shared" si="6"/>
        <v/>
      </c>
    </row>
    <row r="19" spans="1:40" x14ac:dyDescent="0.3">
      <c r="A19" s="15">
        <v>12</v>
      </c>
      <c r="B19" s="23">
        <f>'Liste élèves'!B19</f>
        <v>0</v>
      </c>
      <c r="C19" s="34">
        <f>'Liste élèves'!C19</f>
        <v>0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5"/>
      <c r="O19" s="45"/>
      <c r="P19" s="16"/>
      <c r="Q19" s="42"/>
      <c r="R19" s="43"/>
      <c r="S19" s="43"/>
      <c r="T19" s="16"/>
      <c r="U19" s="42"/>
      <c r="V19" s="43"/>
      <c r="W19" s="43"/>
      <c r="X19" s="16"/>
      <c r="Y19" s="42"/>
      <c r="Z19" s="43"/>
      <c r="AA19" s="43"/>
      <c r="AB19" s="16"/>
      <c r="AC19" s="17"/>
      <c r="AD19" s="16"/>
      <c r="AE19" s="18"/>
      <c r="AF19" s="45"/>
      <c r="AG19" s="61" t="str">
        <f t="shared" si="0"/>
        <v/>
      </c>
      <c r="AH19" s="61" t="str">
        <f>IFERROR(($AH$7*SUM(Q19:T19))/($Q$7*ISNUMBER(Q19)+$R$7*ISNUMBER(R19)+$S$7*ISNUMBER(#REF!)+$T$7*ISNUMBER(T19)),"")</f>
        <v/>
      </c>
      <c r="AI19" s="61" t="str">
        <f t="shared" si="1"/>
        <v/>
      </c>
      <c r="AJ19" s="61" t="str">
        <f t="shared" si="2"/>
        <v/>
      </c>
      <c r="AK19" s="61" t="str">
        <f t="shared" si="3"/>
        <v/>
      </c>
      <c r="AL19" s="61" t="str">
        <f t="shared" si="4"/>
        <v/>
      </c>
      <c r="AM19" s="62" t="str">
        <f t="shared" si="5"/>
        <v/>
      </c>
      <c r="AN19" s="63" t="str">
        <f t="shared" si="6"/>
        <v/>
      </c>
    </row>
    <row r="20" spans="1:40" x14ac:dyDescent="0.3">
      <c r="A20" s="15">
        <v>13</v>
      </c>
      <c r="B20" s="23">
        <f>'Liste élèves'!B20</f>
        <v>0</v>
      </c>
      <c r="C20" s="34">
        <f>'Liste élèves'!C20</f>
        <v>0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5"/>
      <c r="O20" s="45"/>
      <c r="P20" s="16"/>
      <c r="Q20" s="42"/>
      <c r="R20" s="43"/>
      <c r="S20" s="43"/>
      <c r="T20" s="16"/>
      <c r="U20" s="42"/>
      <c r="V20" s="43"/>
      <c r="W20" s="43"/>
      <c r="X20" s="16"/>
      <c r="Y20" s="42"/>
      <c r="Z20" s="43"/>
      <c r="AA20" s="43"/>
      <c r="AB20" s="16"/>
      <c r="AC20" s="17"/>
      <c r="AD20" s="16"/>
      <c r="AE20" s="18"/>
      <c r="AF20" s="45"/>
      <c r="AG20" s="61" t="str">
        <f t="shared" si="0"/>
        <v/>
      </c>
      <c r="AH20" s="61" t="str">
        <f>IFERROR(($AH$7*SUM(Q20:T20))/($Q$7*ISNUMBER(Q20)+$R$7*ISNUMBER(R20)+$S$7*ISNUMBER(#REF!)+$T$7*ISNUMBER(T20)),"")</f>
        <v/>
      </c>
      <c r="AI20" s="61" t="str">
        <f t="shared" si="1"/>
        <v/>
      </c>
      <c r="AJ20" s="61" t="str">
        <f t="shared" si="2"/>
        <v/>
      </c>
      <c r="AK20" s="61" t="str">
        <f t="shared" si="3"/>
        <v/>
      </c>
      <c r="AL20" s="61" t="str">
        <f t="shared" si="4"/>
        <v/>
      </c>
      <c r="AM20" s="62" t="str">
        <f t="shared" si="5"/>
        <v/>
      </c>
      <c r="AN20" s="63" t="str">
        <f t="shared" si="6"/>
        <v/>
      </c>
    </row>
    <row r="21" spans="1:40" x14ac:dyDescent="0.3">
      <c r="A21" s="15">
        <v>14</v>
      </c>
      <c r="B21" s="23">
        <f>'Liste élèves'!B21</f>
        <v>0</v>
      </c>
      <c r="C21" s="34">
        <f>'Liste élèves'!C21</f>
        <v>0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5"/>
      <c r="O21" s="45"/>
      <c r="P21" s="16"/>
      <c r="Q21" s="42"/>
      <c r="R21" s="43"/>
      <c r="S21" s="43"/>
      <c r="T21" s="16"/>
      <c r="U21" s="42"/>
      <c r="V21" s="43"/>
      <c r="W21" s="43"/>
      <c r="X21" s="16"/>
      <c r="Y21" s="42"/>
      <c r="Z21" s="43"/>
      <c r="AA21" s="43"/>
      <c r="AB21" s="16"/>
      <c r="AC21" s="17"/>
      <c r="AD21" s="16"/>
      <c r="AE21" s="18"/>
      <c r="AF21" s="45"/>
      <c r="AG21" s="61" t="str">
        <f t="shared" si="0"/>
        <v/>
      </c>
      <c r="AH21" s="61" t="str">
        <f>IFERROR(($AH$7*SUM(Q21:T21))/($Q$7*ISNUMBER(Q21)+$R$7*ISNUMBER(R21)+$S$7*ISNUMBER(#REF!)+$T$7*ISNUMBER(T21)),"")</f>
        <v/>
      </c>
      <c r="AI21" s="61" t="str">
        <f t="shared" si="1"/>
        <v/>
      </c>
      <c r="AJ21" s="61" t="str">
        <f t="shared" si="2"/>
        <v/>
      </c>
      <c r="AK21" s="61" t="str">
        <f t="shared" si="3"/>
        <v/>
      </c>
      <c r="AL21" s="61" t="str">
        <f t="shared" si="4"/>
        <v/>
      </c>
      <c r="AM21" s="62" t="str">
        <f t="shared" si="5"/>
        <v/>
      </c>
      <c r="AN21" s="63" t="str">
        <f t="shared" si="6"/>
        <v/>
      </c>
    </row>
    <row r="22" spans="1:40" x14ac:dyDescent="0.3">
      <c r="A22" s="15">
        <v>15</v>
      </c>
      <c r="B22" s="23">
        <f>'Liste élèves'!B22</f>
        <v>0</v>
      </c>
      <c r="C22" s="34">
        <f>'Liste élèves'!C22</f>
        <v>0</v>
      </c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5"/>
      <c r="O22" s="45"/>
      <c r="P22" s="16"/>
      <c r="Q22" s="42"/>
      <c r="R22" s="43"/>
      <c r="S22" s="43"/>
      <c r="T22" s="16"/>
      <c r="U22" s="42"/>
      <c r="V22" s="43"/>
      <c r="W22" s="43"/>
      <c r="X22" s="16"/>
      <c r="Y22" s="42"/>
      <c r="Z22" s="43"/>
      <c r="AA22" s="43"/>
      <c r="AB22" s="16"/>
      <c r="AC22" s="17"/>
      <c r="AD22" s="16"/>
      <c r="AE22" s="18"/>
      <c r="AF22" s="45"/>
      <c r="AG22" s="61" t="str">
        <f t="shared" si="0"/>
        <v/>
      </c>
      <c r="AH22" s="61" t="str">
        <f>IFERROR(($AH$7*SUM(Q22:T22))/($Q$7*ISNUMBER(Q22)+$R$7*ISNUMBER(R22)+$S$7*ISNUMBER(#REF!)+$T$7*ISNUMBER(T22)),"")</f>
        <v/>
      </c>
      <c r="AI22" s="61" t="str">
        <f t="shared" si="1"/>
        <v/>
      </c>
      <c r="AJ22" s="61" t="str">
        <f t="shared" si="2"/>
        <v/>
      </c>
      <c r="AK22" s="61" t="str">
        <f t="shared" si="3"/>
        <v/>
      </c>
      <c r="AL22" s="61" t="str">
        <f t="shared" si="4"/>
        <v/>
      </c>
      <c r="AM22" s="62" t="str">
        <f t="shared" si="5"/>
        <v/>
      </c>
      <c r="AN22" s="63" t="str">
        <f t="shared" si="6"/>
        <v/>
      </c>
    </row>
    <row r="23" spans="1:40" x14ac:dyDescent="0.3">
      <c r="A23" s="15">
        <v>16</v>
      </c>
      <c r="B23" s="23">
        <f>'Liste élèves'!B23</f>
        <v>0</v>
      </c>
      <c r="C23" s="34">
        <f>'Liste élèves'!C23</f>
        <v>0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5"/>
      <c r="O23" s="45"/>
      <c r="P23" s="16"/>
      <c r="Q23" s="42"/>
      <c r="R23" s="43"/>
      <c r="S23" s="43"/>
      <c r="T23" s="16"/>
      <c r="U23" s="42"/>
      <c r="V23" s="43"/>
      <c r="W23" s="43"/>
      <c r="X23" s="16"/>
      <c r="Y23" s="42"/>
      <c r="Z23" s="43"/>
      <c r="AA23" s="43"/>
      <c r="AB23" s="16"/>
      <c r="AC23" s="17"/>
      <c r="AD23" s="16"/>
      <c r="AE23" s="18"/>
      <c r="AF23" s="45"/>
      <c r="AG23" s="61" t="str">
        <f t="shared" si="0"/>
        <v/>
      </c>
      <c r="AH23" s="61" t="str">
        <f>IFERROR(($AH$7*SUM(Q23:T23))/($Q$7*ISNUMBER(Q23)+$R$7*ISNUMBER(R23)+$S$7*ISNUMBER(#REF!)+$T$7*ISNUMBER(T23)),"")</f>
        <v/>
      </c>
      <c r="AI23" s="61" t="str">
        <f t="shared" si="1"/>
        <v/>
      </c>
      <c r="AJ23" s="61" t="str">
        <f t="shared" si="2"/>
        <v/>
      </c>
      <c r="AK23" s="61" t="str">
        <f t="shared" si="3"/>
        <v/>
      </c>
      <c r="AL23" s="61" t="str">
        <f t="shared" si="4"/>
        <v/>
      </c>
      <c r="AM23" s="62" t="str">
        <f t="shared" si="5"/>
        <v/>
      </c>
      <c r="AN23" s="63" t="str">
        <f t="shared" si="6"/>
        <v/>
      </c>
    </row>
    <row r="24" spans="1:40" x14ac:dyDescent="0.3">
      <c r="A24" s="15">
        <v>17</v>
      </c>
      <c r="B24" s="23">
        <f>'Liste élèves'!B24</f>
        <v>0</v>
      </c>
      <c r="C24" s="34">
        <f>'Liste élèves'!C24</f>
        <v>0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5"/>
      <c r="O24" s="45"/>
      <c r="P24" s="16"/>
      <c r="Q24" s="42"/>
      <c r="R24" s="43"/>
      <c r="S24" s="43"/>
      <c r="T24" s="16"/>
      <c r="U24" s="42"/>
      <c r="V24" s="43"/>
      <c r="W24" s="43"/>
      <c r="X24" s="16"/>
      <c r="Y24" s="42"/>
      <c r="Z24" s="43"/>
      <c r="AA24" s="43"/>
      <c r="AB24" s="16"/>
      <c r="AC24" s="17"/>
      <c r="AD24" s="16"/>
      <c r="AE24" s="18"/>
      <c r="AF24" s="45"/>
      <c r="AG24" s="61" t="str">
        <f t="shared" si="0"/>
        <v/>
      </c>
      <c r="AH24" s="61" t="str">
        <f>IFERROR(($AH$7*SUM(Q24:T24))/($Q$7*ISNUMBER(Q24)+$R$7*ISNUMBER(R24)+$S$7*ISNUMBER(#REF!)+$T$7*ISNUMBER(T24)),"")</f>
        <v/>
      </c>
      <c r="AI24" s="61" t="str">
        <f t="shared" si="1"/>
        <v/>
      </c>
      <c r="AJ24" s="61" t="str">
        <f t="shared" si="2"/>
        <v/>
      </c>
      <c r="AK24" s="61" t="str">
        <f t="shared" si="3"/>
        <v/>
      </c>
      <c r="AL24" s="61" t="str">
        <f t="shared" si="4"/>
        <v/>
      </c>
      <c r="AM24" s="62" t="str">
        <f t="shared" si="5"/>
        <v/>
      </c>
      <c r="AN24" s="63" t="str">
        <f t="shared" si="6"/>
        <v/>
      </c>
    </row>
    <row r="25" spans="1:40" x14ac:dyDescent="0.3">
      <c r="A25" s="15">
        <v>18</v>
      </c>
      <c r="B25" s="23">
        <f>'Liste élèves'!B25</f>
        <v>0</v>
      </c>
      <c r="C25" s="34">
        <f>'Liste élèves'!C25</f>
        <v>0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5"/>
      <c r="O25" s="45"/>
      <c r="P25" s="16"/>
      <c r="Q25" s="42"/>
      <c r="R25" s="43"/>
      <c r="S25" s="43"/>
      <c r="T25" s="16"/>
      <c r="U25" s="42"/>
      <c r="V25" s="43"/>
      <c r="W25" s="43"/>
      <c r="X25" s="16"/>
      <c r="Y25" s="42"/>
      <c r="Z25" s="43"/>
      <c r="AA25" s="43"/>
      <c r="AB25" s="16"/>
      <c r="AC25" s="17"/>
      <c r="AD25" s="16"/>
      <c r="AE25" s="18"/>
      <c r="AF25" s="45"/>
      <c r="AG25" s="61" t="str">
        <f t="shared" si="0"/>
        <v/>
      </c>
      <c r="AH25" s="61" t="str">
        <f>IFERROR(($AH$7*SUM(Q25:T25))/($Q$7*ISNUMBER(Q25)+$R$7*ISNUMBER(R25)+$S$7*ISNUMBER(#REF!)+$T$7*ISNUMBER(T25)),"")</f>
        <v/>
      </c>
      <c r="AI25" s="61" t="str">
        <f t="shared" si="1"/>
        <v/>
      </c>
      <c r="AJ25" s="61" t="str">
        <f t="shared" si="2"/>
        <v/>
      </c>
      <c r="AK25" s="61" t="str">
        <f t="shared" si="3"/>
        <v/>
      </c>
      <c r="AL25" s="61" t="str">
        <f t="shared" si="4"/>
        <v/>
      </c>
      <c r="AM25" s="62" t="str">
        <f t="shared" si="5"/>
        <v/>
      </c>
      <c r="AN25" s="63" t="str">
        <f t="shared" si="6"/>
        <v/>
      </c>
    </row>
    <row r="26" spans="1:40" x14ac:dyDescent="0.3">
      <c r="A26" s="15">
        <v>19</v>
      </c>
      <c r="B26" s="23">
        <f>'Liste élèves'!B26</f>
        <v>0</v>
      </c>
      <c r="C26" s="34">
        <f>'Liste élèves'!C26</f>
        <v>0</v>
      </c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5"/>
      <c r="O26" s="45"/>
      <c r="P26" s="16"/>
      <c r="Q26" s="42"/>
      <c r="R26" s="43"/>
      <c r="S26" s="43"/>
      <c r="T26" s="16"/>
      <c r="U26" s="42"/>
      <c r="V26" s="43"/>
      <c r="W26" s="43"/>
      <c r="X26" s="16"/>
      <c r="Y26" s="42"/>
      <c r="Z26" s="43"/>
      <c r="AA26" s="43"/>
      <c r="AB26" s="16"/>
      <c r="AC26" s="17"/>
      <c r="AD26" s="16"/>
      <c r="AE26" s="18"/>
      <c r="AF26" s="45"/>
      <c r="AG26" s="61" t="str">
        <f t="shared" si="0"/>
        <v/>
      </c>
      <c r="AH26" s="61" t="str">
        <f>IFERROR(($AH$7*SUM(Q26:T26))/($Q$7*ISNUMBER(Q26)+$R$7*ISNUMBER(R26)+$S$7*ISNUMBER(#REF!)+$T$7*ISNUMBER(T26)),"")</f>
        <v/>
      </c>
      <c r="AI26" s="61" t="str">
        <f t="shared" si="1"/>
        <v/>
      </c>
      <c r="AJ26" s="61" t="str">
        <f t="shared" si="2"/>
        <v/>
      </c>
      <c r="AK26" s="61" t="str">
        <f t="shared" si="3"/>
        <v/>
      </c>
      <c r="AL26" s="61" t="str">
        <f t="shared" si="4"/>
        <v/>
      </c>
      <c r="AM26" s="62" t="str">
        <f t="shared" si="5"/>
        <v/>
      </c>
      <c r="AN26" s="63" t="str">
        <f t="shared" si="6"/>
        <v/>
      </c>
    </row>
    <row r="27" spans="1:40" x14ac:dyDescent="0.3">
      <c r="A27" s="15">
        <v>20</v>
      </c>
      <c r="B27" s="23">
        <f>'Liste élèves'!B27</f>
        <v>0</v>
      </c>
      <c r="C27" s="34">
        <f>'Liste élèves'!C27</f>
        <v>0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5"/>
      <c r="O27" s="45"/>
      <c r="P27" s="16"/>
      <c r="Q27" s="42"/>
      <c r="R27" s="43"/>
      <c r="S27" s="43"/>
      <c r="T27" s="16"/>
      <c r="U27" s="42"/>
      <c r="V27" s="43"/>
      <c r="W27" s="43"/>
      <c r="X27" s="16"/>
      <c r="Y27" s="42"/>
      <c r="Z27" s="43"/>
      <c r="AA27" s="43"/>
      <c r="AB27" s="16"/>
      <c r="AC27" s="17"/>
      <c r="AD27" s="16"/>
      <c r="AE27" s="18"/>
      <c r="AF27" s="45"/>
      <c r="AG27" s="61" t="str">
        <f t="shared" si="0"/>
        <v/>
      </c>
      <c r="AH27" s="61" t="str">
        <f>IFERROR(($AH$7*SUM(Q27:T27))/($Q$7*ISNUMBER(Q27)+$R$7*ISNUMBER(R27)+$S$7*ISNUMBER(#REF!)+$T$7*ISNUMBER(T27)),"")</f>
        <v/>
      </c>
      <c r="AI27" s="61" t="str">
        <f t="shared" si="1"/>
        <v/>
      </c>
      <c r="AJ27" s="61" t="str">
        <f t="shared" si="2"/>
        <v/>
      </c>
      <c r="AK27" s="61" t="str">
        <f t="shared" si="3"/>
        <v/>
      </c>
      <c r="AL27" s="61" t="str">
        <f t="shared" si="4"/>
        <v/>
      </c>
      <c r="AM27" s="62" t="str">
        <f t="shared" si="5"/>
        <v/>
      </c>
      <c r="AN27" s="63" t="str">
        <f t="shared" si="6"/>
        <v/>
      </c>
    </row>
    <row r="28" spans="1:40" x14ac:dyDescent="0.3">
      <c r="A28" s="15">
        <v>21</v>
      </c>
      <c r="B28" s="23">
        <f>'Liste élèves'!B28</f>
        <v>0</v>
      </c>
      <c r="C28" s="34">
        <f>'Liste élèves'!C28</f>
        <v>0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5"/>
      <c r="O28" s="45"/>
      <c r="P28" s="16"/>
      <c r="Q28" s="42"/>
      <c r="R28" s="43"/>
      <c r="S28" s="43"/>
      <c r="T28" s="16"/>
      <c r="U28" s="42"/>
      <c r="V28" s="43"/>
      <c r="W28" s="43"/>
      <c r="X28" s="16"/>
      <c r="Y28" s="42"/>
      <c r="Z28" s="43"/>
      <c r="AA28" s="43"/>
      <c r="AB28" s="16"/>
      <c r="AC28" s="17"/>
      <c r="AD28" s="16"/>
      <c r="AE28" s="18"/>
      <c r="AF28" s="45"/>
      <c r="AG28" s="61" t="str">
        <f t="shared" si="0"/>
        <v/>
      </c>
      <c r="AH28" s="61" t="str">
        <f>IFERROR(($AH$7*SUM(Q28:T28))/($Q$7*ISNUMBER(Q28)+$R$7*ISNUMBER(R28)+$S$7*ISNUMBER(#REF!)+$T$7*ISNUMBER(T28)),"")</f>
        <v/>
      </c>
      <c r="AI28" s="61" t="str">
        <f t="shared" si="1"/>
        <v/>
      </c>
      <c r="AJ28" s="61" t="str">
        <f t="shared" si="2"/>
        <v/>
      </c>
      <c r="AK28" s="61" t="str">
        <f t="shared" si="3"/>
        <v/>
      </c>
      <c r="AL28" s="61" t="str">
        <f t="shared" si="4"/>
        <v/>
      </c>
      <c r="AM28" s="62" t="str">
        <f t="shared" si="5"/>
        <v/>
      </c>
      <c r="AN28" s="63" t="str">
        <f t="shared" si="6"/>
        <v/>
      </c>
    </row>
    <row r="29" spans="1:40" x14ac:dyDescent="0.3">
      <c r="A29" s="15">
        <v>22</v>
      </c>
      <c r="B29" s="23">
        <f>'Liste élèves'!B29</f>
        <v>0</v>
      </c>
      <c r="C29" s="34">
        <f>'Liste élèves'!C29</f>
        <v>0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5"/>
      <c r="O29" s="45"/>
      <c r="P29" s="16"/>
      <c r="Q29" s="42"/>
      <c r="R29" s="43"/>
      <c r="S29" s="43"/>
      <c r="T29" s="16"/>
      <c r="U29" s="42"/>
      <c r="V29" s="43"/>
      <c r="W29" s="43"/>
      <c r="X29" s="16"/>
      <c r="Y29" s="42"/>
      <c r="Z29" s="43"/>
      <c r="AA29" s="43"/>
      <c r="AB29" s="16"/>
      <c r="AC29" s="17"/>
      <c r="AD29" s="16"/>
      <c r="AE29" s="18"/>
      <c r="AF29" s="45"/>
      <c r="AG29" s="61" t="str">
        <f t="shared" si="0"/>
        <v/>
      </c>
      <c r="AH29" s="61" t="str">
        <f>IFERROR(($AH$7*SUM(Q29:T29))/($Q$7*ISNUMBER(Q29)+$R$7*ISNUMBER(R29)+$S$7*ISNUMBER(#REF!)+$T$7*ISNUMBER(T29)),"")</f>
        <v/>
      </c>
      <c r="AI29" s="61" t="str">
        <f t="shared" si="1"/>
        <v/>
      </c>
      <c r="AJ29" s="61" t="str">
        <f t="shared" si="2"/>
        <v/>
      </c>
      <c r="AK29" s="61" t="str">
        <f t="shared" si="3"/>
        <v/>
      </c>
      <c r="AL29" s="61" t="str">
        <f t="shared" si="4"/>
        <v/>
      </c>
      <c r="AM29" s="62" t="str">
        <f t="shared" si="5"/>
        <v/>
      </c>
      <c r="AN29" s="63" t="str">
        <f t="shared" si="6"/>
        <v/>
      </c>
    </row>
    <row r="30" spans="1:40" x14ac:dyDescent="0.3">
      <c r="A30" s="19" t="s">
        <v>3</v>
      </c>
      <c r="B30" s="23">
        <f>'Liste élèves'!B30</f>
        <v>0</v>
      </c>
      <c r="C30" s="34">
        <f>'Liste élèves'!C30</f>
        <v>0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5"/>
      <c r="O30" s="45"/>
      <c r="P30" s="16"/>
      <c r="Q30" s="42"/>
      <c r="R30" s="43"/>
      <c r="S30" s="43"/>
      <c r="T30" s="16"/>
      <c r="U30" s="42"/>
      <c r="V30" s="43"/>
      <c r="W30" s="43"/>
      <c r="X30" s="16"/>
      <c r="Y30" s="42"/>
      <c r="Z30" s="43"/>
      <c r="AA30" s="43"/>
      <c r="AB30" s="16"/>
      <c r="AC30" s="17"/>
      <c r="AD30" s="16"/>
      <c r="AE30" s="18"/>
      <c r="AF30" s="45"/>
      <c r="AG30" s="61" t="str">
        <f t="shared" si="0"/>
        <v/>
      </c>
      <c r="AH30" s="61" t="str">
        <f>IFERROR(($AH$7*SUM(Q30:T30))/($Q$7*ISNUMBER(Q30)+$R$7*ISNUMBER(R30)+$S$7*ISNUMBER(#REF!)+$T$7*ISNUMBER(T30)),"")</f>
        <v/>
      </c>
      <c r="AI30" s="61" t="str">
        <f t="shared" si="1"/>
        <v/>
      </c>
      <c r="AJ30" s="61" t="str">
        <f t="shared" si="2"/>
        <v/>
      </c>
      <c r="AK30" s="61" t="str">
        <f t="shared" si="3"/>
        <v/>
      </c>
      <c r="AL30" s="61" t="str">
        <f t="shared" si="4"/>
        <v/>
      </c>
      <c r="AM30" s="62" t="str">
        <f t="shared" si="5"/>
        <v/>
      </c>
      <c r="AN30" s="63" t="str">
        <f t="shared" si="6"/>
        <v/>
      </c>
    </row>
    <row r="31" spans="1:40" x14ac:dyDescent="0.3">
      <c r="A31" s="19" t="s">
        <v>4</v>
      </c>
      <c r="B31" s="23">
        <f>'Liste élèves'!B31</f>
        <v>0</v>
      </c>
      <c r="C31" s="34">
        <f>'Liste élèves'!C31</f>
        <v>0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5"/>
      <c r="O31" s="45"/>
      <c r="P31" s="16"/>
      <c r="Q31" s="42"/>
      <c r="R31" s="43"/>
      <c r="S31" s="43"/>
      <c r="T31" s="16"/>
      <c r="U31" s="42"/>
      <c r="V31" s="43"/>
      <c r="W31" s="43"/>
      <c r="X31" s="16"/>
      <c r="Y31" s="42"/>
      <c r="Z31" s="43"/>
      <c r="AA31" s="43"/>
      <c r="AB31" s="16"/>
      <c r="AC31" s="17"/>
      <c r="AD31" s="16"/>
      <c r="AE31" s="18"/>
      <c r="AF31" s="45"/>
      <c r="AG31" s="61" t="str">
        <f t="shared" si="0"/>
        <v/>
      </c>
      <c r="AH31" s="61" t="str">
        <f>IFERROR(($AH$7*SUM(Q31:T31))/($Q$7*ISNUMBER(Q31)+$R$7*ISNUMBER(R31)+$S$7*ISNUMBER(#REF!)+$T$7*ISNUMBER(T31)),"")</f>
        <v/>
      </c>
      <c r="AI31" s="61" t="str">
        <f t="shared" si="1"/>
        <v/>
      </c>
      <c r="AJ31" s="61" t="str">
        <f t="shared" si="2"/>
        <v/>
      </c>
      <c r="AK31" s="61" t="str">
        <f t="shared" si="3"/>
        <v/>
      </c>
      <c r="AL31" s="61" t="str">
        <f t="shared" si="4"/>
        <v/>
      </c>
      <c r="AM31" s="62" t="str">
        <f t="shared" si="5"/>
        <v/>
      </c>
      <c r="AN31" s="63" t="str">
        <f t="shared" si="6"/>
        <v/>
      </c>
    </row>
    <row r="32" spans="1:40" x14ac:dyDescent="0.3">
      <c r="A32" s="19" t="s">
        <v>5</v>
      </c>
      <c r="B32" s="23">
        <f>'Liste élèves'!B32</f>
        <v>0</v>
      </c>
      <c r="C32" s="34">
        <f>'Liste élèves'!C32</f>
        <v>0</v>
      </c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5"/>
      <c r="O32" s="45"/>
      <c r="P32" s="16"/>
      <c r="Q32" s="42"/>
      <c r="R32" s="43"/>
      <c r="S32" s="43"/>
      <c r="T32" s="16"/>
      <c r="U32" s="42"/>
      <c r="V32" s="43"/>
      <c r="W32" s="43"/>
      <c r="X32" s="16"/>
      <c r="Y32" s="42"/>
      <c r="Z32" s="43"/>
      <c r="AA32" s="43"/>
      <c r="AB32" s="16"/>
      <c r="AC32" s="17"/>
      <c r="AD32" s="16"/>
      <c r="AE32" s="18"/>
      <c r="AF32" s="45"/>
      <c r="AG32" s="61" t="str">
        <f t="shared" si="0"/>
        <v/>
      </c>
      <c r="AH32" s="61" t="str">
        <f>IFERROR(($AH$7*SUM(Q32:T32))/($Q$7*ISNUMBER(Q32)+$R$7*ISNUMBER(R32)+$S$7*ISNUMBER(#REF!)+$T$7*ISNUMBER(T32)),"")</f>
        <v/>
      </c>
      <c r="AI32" s="61" t="str">
        <f t="shared" si="1"/>
        <v/>
      </c>
      <c r="AJ32" s="61" t="str">
        <f t="shared" si="2"/>
        <v/>
      </c>
      <c r="AK32" s="61" t="str">
        <f t="shared" si="3"/>
        <v/>
      </c>
      <c r="AL32" s="61" t="str">
        <f t="shared" si="4"/>
        <v/>
      </c>
      <c r="AM32" s="62" t="str">
        <f t="shared" si="5"/>
        <v/>
      </c>
      <c r="AN32" s="63" t="str">
        <f t="shared" si="6"/>
        <v/>
      </c>
    </row>
    <row r="33" spans="1:40" x14ac:dyDescent="0.3">
      <c r="A33" s="19" t="s">
        <v>6</v>
      </c>
      <c r="B33" s="23">
        <f>'Liste élèves'!B33</f>
        <v>0</v>
      </c>
      <c r="C33" s="34">
        <f>'Liste élèves'!C33</f>
        <v>0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5"/>
      <c r="O33" s="45"/>
      <c r="P33" s="16"/>
      <c r="Q33" s="42"/>
      <c r="R33" s="43"/>
      <c r="S33" s="43"/>
      <c r="T33" s="16"/>
      <c r="U33" s="42"/>
      <c r="V33" s="43"/>
      <c r="W33" s="43"/>
      <c r="X33" s="16"/>
      <c r="Y33" s="42"/>
      <c r="Z33" s="43"/>
      <c r="AA33" s="43"/>
      <c r="AB33" s="16"/>
      <c r="AC33" s="17"/>
      <c r="AD33" s="16"/>
      <c r="AE33" s="18"/>
      <c r="AF33" s="45"/>
      <c r="AG33" s="61" t="str">
        <f t="shared" si="0"/>
        <v/>
      </c>
      <c r="AH33" s="61" t="str">
        <f>IFERROR(($AH$7*SUM(Q33:T33))/($Q$7*ISNUMBER(Q33)+$R$7*ISNUMBER(R33)+$S$7*ISNUMBER(#REF!)+$T$7*ISNUMBER(T33)),"")</f>
        <v/>
      </c>
      <c r="AI33" s="61" t="str">
        <f t="shared" si="1"/>
        <v/>
      </c>
      <c r="AJ33" s="61" t="str">
        <f t="shared" si="2"/>
        <v/>
      </c>
      <c r="AK33" s="61" t="str">
        <f t="shared" si="3"/>
        <v/>
      </c>
      <c r="AL33" s="61" t="str">
        <f t="shared" si="4"/>
        <v/>
      </c>
      <c r="AM33" s="62" t="str">
        <f t="shared" si="5"/>
        <v/>
      </c>
      <c r="AN33" s="63" t="str">
        <f t="shared" si="6"/>
        <v/>
      </c>
    </row>
    <row r="34" spans="1:40" x14ac:dyDescent="0.3">
      <c r="A34" s="19" t="s">
        <v>7</v>
      </c>
      <c r="B34" s="23">
        <f>'Liste élèves'!B34</f>
        <v>0</v>
      </c>
      <c r="C34" s="34">
        <f>'Liste élèves'!C34</f>
        <v>0</v>
      </c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5"/>
      <c r="O34" s="45"/>
      <c r="P34" s="16"/>
      <c r="Q34" s="42"/>
      <c r="R34" s="43"/>
      <c r="S34" s="43"/>
      <c r="T34" s="16"/>
      <c r="U34" s="42"/>
      <c r="V34" s="43"/>
      <c r="W34" s="43"/>
      <c r="X34" s="16"/>
      <c r="Y34" s="42"/>
      <c r="Z34" s="43"/>
      <c r="AA34" s="43"/>
      <c r="AB34" s="16"/>
      <c r="AC34" s="17"/>
      <c r="AD34" s="16"/>
      <c r="AE34" s="18"/>
      <c r="AF34" s="45"/>
      <c r="AG34" s="61" t="str">
        <f t="shared" si="0"/>
        <v/>
      </c>
      <c r="AH34" s="61" t="str">
        <f>IFERROR(($AH$7*SUM(Q34:T34))/($Q$7*ISNUMBER(Q34)+$R$7*ISNUMBER(R34)+$S$7*ISNUMBER(#REF!)+$T$7*ISNUMBER(T34)),"")</f>
        <v/>
      </c>
      <c r="AI34" s="61" t="str">
        <f t="shared" si="1"/>
        <v/>
      </c>
      <c r="AJ34" s="61" t="str">
        <f t="shared" si="2"/>
        <v/>
      </c>
      <c r="AK34" s="61" t="str">
        <f t="shared" si="3"/>
        <v/>
      </c>
      <c r="AL34" s="61" t="str">
        <f t="shared" si="4"/>
        <v/>
      </c>
      <c r="AM34" s="62" t="str">
        <f t="shared" si="5"/>
        <v/>
      </c>
      <c r="AN34" s="63" t="str">
        <f t="shared" si="6"/>
        <v/>
      </c>
    </row>
    <row r="35" spans="1:40" x14ac:dyDescent="0.3">
      <c r="A35" s="19" t="s">
        <v>8</v>
      </c>
      <c r="B35" s="23">
        <f>'Liste élèves'!B35</f>
        <v>0</v>
      </c>
      <c r="C35" s="34">
        <f>'Liste élèves'!C35</f>
        <v>0</v>
      </c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5"/>
      <c r="O35" s="45"/>
      <c r="P35" s="16"/>
      <c r="Q35" s="42"/>
      <c r="R35" s="43"/>
      <c r="S35" s="43"/>
      <c r="T35" s="16"/>
      <c r="U35" s="42"/>
      <c r="V35" s="43"/>
      <c r="W35" s="43"/>
      <c r="X35" s="16"/>
      <c r="Y35" s="42"/>
      <c r="Z35" s="43"/>
      <c r="AA35" s="43"/>
      <c r="AB35" s="16"/>
      <c r="AC35" s="17"/>
      <c r="AD35" s="16"/>
      <c r="AE35" s="18"/>
      <c r="AF35" s="45"/>
      <c r="AG35" s="61" t="str">
        <f t="shared" si="0"/>
        <v/>
      </c>
      <c r="AH35" s="61" t="str">
        <f>IFERROR(($AH$7*SUM(Q35:T35))/($Q$7*ISNUMBER(Q35)+$R$7*ISNUMBER(R35)+$S$7*ISNUMBER(#REF!)+$T$7*ISNUMBER(T35)),"")</f>
        <v/>
      </c>
      <c r="AI35" s="61" t="str">
        <f t="shared" si="1"/>
        <v/>
      </c>
      <c r="AJ35" s="61" t="str">
        <f t="shared" si="2"/>
        <v/>
      </c>
      <c r="AK35" s="61" t="str">
        <f t="shared" si="3"/>
        <v/>
      </c>
      <c r="AL35" s="61" t="str">
        <f t="shared" si="4"/>
        <v/>
      </c>
      <c r="AM35" s="62" t="str">
        <f t="shared" si="5"/>
        <v/>
      </c>
      <c r="AN35" s="63" t="str">
        <f t="shared" si="6"/>
        <v/>
      </c>
    </row>
    <row r="36" spans="1:40" x14ac:dyDescent="0.3">
      <c r="A36" s="19" t="s">
        <v>9</v>
      </c>
      <c r="B36" s="23">
        <f>'Liste élèves'!B36</f>
        <v>0</v>
      </c>
      <c r="C36" s="34">
        <f>'Liste élèves'!C36</f>
        <v>0</v>
      </c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5"/>
      <c r="O36" s="45"/>
      <c r="P36" s="16"/>
      <c r="Q36" s="42"/>
      <c r="R36" s="43"/>
      <c r="S36" s="43"/>
      <c r="T36" s="16"/>
      <c r="U36" s="42"/>
      <c r="V36" s="43"/>
      <c r="W36" s="43"/>
      <c r="X36" s="16"/>
      <c r="Y36" s="42"/>
      <c r="Z36" s="43"/>
      <c r="AA36" s="43"/>
      <c r="AB36" s="16"/>
      <c r="AC36" s="17"/>
      <c r="AD36" s="16"/>
      <c r="AE36" s="18"/>
      <c r="AF36" s="45"/>
      <c r="AG36" s="61" t="str">
        <f t="shared" si="0"/>
        <v/>
      </c>
      <c r="AH36" s="61" t="str">
        <f>IFERROR(($AH$7*SUM(Q36:T36))/($Q$7*ISNUMBER(Q36)+$R$7*ISNUMBER(R36)+$S$7*ISNUMBER(#REF!)+$T$7*ISNUMBER(T36)),"")</f>
        <v/>
      </c>
      <c r="AI36" s="61" t="str">
        <f t="shared" si="1"/>
        <v/>
      </c>
      <c r="AJ36" s="61" t="str">
        <f t="shared" si="2"/>
        <v/>
      </c>
      <c r="AK36" s="61" t="str">
        <f t="shared" si="3"/>
        <v/>
      </c>
      <c r="AL36" s="61" t="str">
        <f t="shared" si="4"/>
        <v/>
      </c>
      <c r="AM36" s="62" t="str">
        <f t="shared" si="5"/>
        <v/>
      </c>
      <c r="AN36" s="63" t="str">
        <f t="shared" si="6"/>
        <v/>
      </c>
    </row>
    <row r="37" spans="1:40" x14ac:dyDescent="0.3">
      <c r="A37" s="19" t="s">
        <v>10</v>
      </c>
      <c r="B37" s="23">
        <f>'Liste élèves'!B37</f>
        <v>0</v>
      </c>
      <c r="C37" s="34">
        <f>'Liste élèves'!C37</f>
        <v>0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5"/>
      <c r="O37" s="45"/>
      <c r="P37" s="16"/>
      <c r="Q37" s="42"/>
      <c r="R37" s="43"/>
      <c r="S37" s="43"/>
      <c r="T37" s="16"/>
      <c r="U37" s="42"/>
      <c r="V37" s="43"/>
      <c r="W37" s="43"/>
      <c r="X37" s="16"/>
      <c r="Y37" s="42"/>
      <c r="Z37" s="43"/>
      <c r="AA37" s="43"/>
      <c r="AB37" s="16"/>
      <c r="AC37" s="17"/>
      <c r="AD37" s="16"/>
      <c r="AE37" s="18"/>
      <c r="AF37" s="45"/>
      <c r="AG37" s="61" t="str">
        <f t="shared" si="0"/>
        <v/>
      </c>
      <c r="AH37" s="61" t="str">
        <f>IFERROR(($AH$7*SUM(Q37:T37))/($Q$7*ISNUMBER(Q37)+$R$7*ISNUMBER(R37)+$S$7*ISNUMBER(#REF!)+$T$7*ISNUMBER(T37)),"")</f>
        <v/>
      </c>
      <c r="AI37" s="61" t="str">
        <f t="shared" si="1"/>
        <v/>
      </c>
      <c r="AJ37" s="61" t="str">
        <f t="shared" si="2"/>
        <v/>
      </c>
      <c r="AK37" s="61" t="str">
        <f t="shared" si="3"/>
        <v/>
      </c>
      <c r="AL37" s="61" t="str">
        <f t="shared" si="4"/>
        <v/>
      </c>
      <c r="AM37" s="62" t="str">
        <f t="shared" si="5"/>
        <v/>
      </c>
      <c r="AN37" s="63" t="str">
        <f t="shared" si="6"/>
        <v/>
      </c>
    </row>
    <row r="38" spans="1:40" x14ac:dyDescent="0.3">
      <c r="A38" s="19" t="s">
        <v>11</v>
      </c>
      <c r="B38" s="23">
        <f>'Liste élèves'!B38</f>
        <v>0</v>
      </c>
      <c r="C38" s="34">
        <f>'Liste élèves'!C38</f>
        <v>0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5"/>
      <c r="O38" s="45"/>
      <c r="P38" s="16"/>
      <c r="Q38" s="42"/>
      <c r="R38" s="43"/>
      <c r="S38" s="43"/>
      <c r="T38" s="16"/>
      <c r="U38" s="42"/>
      <c r="V38" s="43"/>
      <c r="W38" s="43"/>
      <c r="X38" s="16"/>
      <c r="Y38" s="42"/>
      <c r="Z38" s="43"/>
      <c r="AA38" s="43"/>
      <c r="AB38" s="16"/>
      <c r="AC38" s="17"/>
      <c r="AD38" s="16"/>
      <c r="AE38" s="18"/>
      <c r="AF38" s="45"/>
      <c r="AG38" s="61" t="str">
        <f t="shared" si="0"/>
        <v/>
      </c>
      <c r="AH38" s="61" t="str">
        <f>IFERROR(($AH$7*SUM(Q38:T38))/($Q$7*ISNUMBER(Q38)+$R$7*ISNUMBER(R38)+$S$7*ISNUMBER(#REF!)+$T$7*ISNUMBER(T38)),"")</f>
        <v/>
      </c>
      <c r="AI38" s="61" t="str">
        <f t="shared" si="1"/>
        <v/>
      </c>
      <c r="AJ38" s="61" t="str">
        <f t="shared" si="2"/>
        <v/>
      </c>
      <c r="AK38" s="61" t="str">
        <f t="shared" si="3"/>
        <v/>
      </c>
      <c r="AL38" s="61" t="str">
        <f t="shared" si="4"/>
        <v/>
      </c>
      <c r="AM38" s="62" t="str">
        <f t="shared" si="5"/>
        <v/>
      </c>
      <c r="AN38" s="63" t="str">
        <f t="shared" si="6"/>
        <v/>
      </c>
    </row>
    <row r="39" spans="1:40" x14ac:dyDescent="0.3">
      <c r="A39" s="19" t="s">
        <v>12</v>
      </c>
      <c r="B39" s="23">
        <f>'Liste élèves'!B39</f>
        <v>0</v>
      </c>
      <c r="C39" s="34">
        <f>'Liste élèves'!C39</f>
        <v>0</v>
      </c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5"/>
      <c r="O39" s="45"/>
      <c r="P39" s="16"/>
      <c r="Q39" s="42"/>
      <c r="R39" s="43"/>
      <c r="S39" s="43"/>
      <c r="T39" s="16"/>
      <c r="U39" s="42"/>
      <c r="V39" s="43"/>
      <c r="W39" s="43"/>
      <c r="X39" s="16"/>
      <c r="Y39" s="42"/>
      <c r="Z39" s="43"/>
      <c r="AA39" s="43"/>
      <c r="AB39" s="16"/>
      <c r="AC39" s="17"/>
      <c r="AD39" s="16"/>
      <c r="AE39" s="18"/>
      <c r="AF39" s="45"/>
      <c r="AG39" s="61" t="str">
        <f t="shared" si="0"/>
        <v/>
      </c>
      <c r="AH39" s="61" t="str">
        <f>IFERROR(($AH$7*SUM(Q39:T39))/($Q$7*ISNUMBER(Q39)+$R$7*ISNUMBER(R39)+$S$7*ISNUMBER(#REF!)+$T$7*ISNUMBER(T39)),"")</f>
        <v/>
      </c>
      <c r="AI39" s="61" t="str">
        <f t="shared" si="1"/>
        <v/>
      </c>
      <c r="AJ39" s="61" t="str">
        <f t="shared" si="2"/>
        <v/>
      </c>
      <c r="AK39" s="61" t="str">
        <f t="shared" si="3"/>
        <v/>
      </c>
      <c r="AL39" s="61" t="str">
        <f t="shared" si="4"/>
        <v/>
      </c>
      <c r="AM39" s="62" t="str">
        <f t="shared" si="5"/>
        <v/>
      </c>
      <c r="AN39" s="63" t="str">
        <f t="shared" si="6"/>
        <v/>
      </c>
    </row>
    <row r="40" spans="1:40" x14ac:dyDescent="0.3">
      <c r="A40" s="19" t="s">
        <v>13</v>
      </c>
      <c r="B40" s="23">
        <f>'Liste élèves'!B40</f>
        <v>0</v>
      </c>
      <c r="C40" s="34">
        <f>'Liste élèves'!C40</f>
        <v>0</v>
      </c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5"/>
      <c r="O40" s="45"/>
      <c r="P40" s="16"/>
      <c r="Q40" s="42"/>
      <c r="R40" s="43"/>
      <c r="S40" s="43"/>
      <c r="T40" s="16"/>
      <c r="U40" s="42"/>
      <c r="V40" s="43"/>
      <c r="W40" s="43"/>
      <c r="X40" s="16"/>
      <c r="Y40" s="42"/>
      <c r="Z40" s="43"/>
      <c r="AA40" s="43"/>
      <c r="AB40" s="16"/>
      <c r="AC40" s="17"/>
      <c r="AD40" s="16"/>
      <c r="AE40" s="18"/>
      <c r="AF40" s="45"/>
      <c r="AG40" s="61" t="str">
        <f t="shared" si="0"/>
        <v/>
      </c>
      <c r="AH40" s="61" t="str">
        <f>IFERROR(($AH$7*SUM(Q40:T40))/($Q$7*ISNUMBER(Q40)+$R$7*ISNUMBER(R40)+$S$7*ISNUMBER(#REF!)+$T$7*ISNUMBER(T40)),"")</f>
        <v/>
      </c>
      <c r="AI40" s="61" t="str">
        <f t="shared" si="1"/>
        <v/>
      </c>
      <c r="AJ40" s="61" t="str">
        <f t="shared" si="2"/>
        <v/>
      </c>
      <c r="AK40" s="61" t="str">
        <f t="shared" si="3"/>
        <v/>
      </c>
      <c r="AL40" s="61" t="str">
        <f t="shared" si="4"/>
        <v/>
      </c>
      <c r="AM40" s="62" t="str">
        <f t="shared" si="5"/>
        <v/>
      </c>
      <c r="AN40" s="63" t="str">
        <f t="shared" si="6"/>
        <v/>
      </c>
    </row>
    <row r="41" spans="1:40" x14ac:dyDescent="0.3">
      <c r="A41" s="19" t="s">
        <v>14</v>
      </c>
      <c r="B41" s="23">
        <f>'Liste élèves'!B41</f>
        <v>0</v>
      </c>
      <c r="C41" s="34">
        <f>'Liste élèves'!C41</f>
        <v>0</v>
      </c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5"/>
      <c r="O41" s="45"/>
      <c r="P41" s="16"/>
      <c r="Q41" s="42"/>
      <c r="R41" s="43"/>
      <c r="S41" s="43"/>
      <c r="T41" s="16"/>
      <c r="U41" s="42"/>
      <c r="V41" s="43"/>
      <c r="W41" s="43"/>
      <c r="X41" s="16"/>
      <c r="Y41" s="42"/>
      <c r="Z41" s="43"/>
      <c r="AA41" s="43"/>
      <c r="AB41" s="16"/>
      <c r="AC41" s="17"/>
      <c r="AD41" s="16"/>
      <c r="AE41" s="18"/>
      <c r="AF41" s="45"/>
      <c r="AG41" s="61" t="str">
        <f t="shared" si="0"/>
        <v/>
      </c>
      <c r="AH41" s="61" t="str">
        <f>IFERROR(($AH$7*SUM(Q41:T41))/($Q$7*ISNUMBER(Q41)+$R$7*ISNUMBER(R41)+$S$7*ISNUMBER(#REF!)+$T$7*ISNUMBER(T41)),"")</f>
        <v/>
      </c>
      <c r="AI41" s="61" t="str">
        <f t="shared" si="1"/>
        <v/>
      </c>
      <c r="AJ41" s="61" t="str">
        <f t="shared" si="2"/>
        <v/>
      </c>
      <c r="AK41" s="61" t="str">
        <f t="shared" si="3"/>
        <v/>
      </c>
      <c r="AL41" s="61" t="str">
        <f t="shared" si="4"/>
        <v/>
      </c>
      <c r="AM41" s="62" t="str">
        <f t="shared" si="5"/>
        <v/>
      </c>
      <c r="AN41" s="63" t="str">
        <f t="shared" si="6"/>
        <v/>
      </c>
    </row>
    <row r="42" spans="1:40" ht="15" thickBot="1" x14ac:dyDescent="0.35">
      <c r="A42" s="19" t="s">
        <v>15</v>
      </c>
      <c r="B42" s="23">
        <f>'Liste élèves'!B42</f>
        <v>0</v>
      </c>
      <c r="C42" s="34">
        <f>'Liste élèves'!C42</f>
        <v>0</v>
      </c>
      <c r="D42" s="42"/>
      <c r="E42" s="68"/>
      <c r="F42" s="68"/>
      <c r="G42" s="68"/>
      <c r="H42" s="68"/>
      <c r="I42" s="68"/>
      <c r="J42" s="68"/>
      <c r="K42" s="68"/>
      <c r="L42" s="68"/>
      <c r="M42" s="68"/>
      <c r="N42" s="150"/>
      <c r="O42" s="150"/>
      <c r="P42" s="69"/>
      <c r="Q42" s="67"/>
      <c r="R42" s="68"/>
      <c r="S42" s="68"/>
      <c r="T42" s="69"/>
      <c r="U42" s="67"/>
      <c r="V42" s="68"/>
      <c r="W42" s="68"/>
      <c r="X42" s="69"/>
      <c r="Y42" s="67"/>
      <c r="Z42" s="68"/>
      <c r="AA42" s="68"/>
      <c r="AB42" s="69"/>
      <c r="AC42" s="151"/>
      <c r="AD42" s="69"/>
      <c r="AE42" s="152"/>
      <c r="AF42" s="150"/>
      <c r="AG42" s="65" t="str">
        <f t="shared" si="0"/>
        <v/>
      </c>
      <c r="AH42" s="65" t="str">
        <f>IFERROR(($AH$7*SUM(Q42:T42))/($Q$7*ISNUMBER(Q42)+$R$7*ISNUMBER(R42)+$S$7*ISNUMBER(#REF!)+$T$7*ISNUMBER(T42)),"")</f>
        <v/>
      </c>
      <c r="AI42" s="65" t="str">
        <f t="shared" si="1"/>
        <v/>
      </c>
      <c r="AJ42" s="65" t="str">
        <f t="shared" si="2"/>
        <v/>
      </c>
      <c r="AK42" s="65" t="str">
        <f t="shared" si="3"/>
        <v/>
      </c>
      <c r="AL42" s="65" t="str">
        <f t="shared" si="4"/>
        <v/>
      </c>
      <c r="AM42" s="153" t="str">
        <f t="shared" si="5"/>
        <v/>
      </c>
      <c r="AN42" s="154" t="str">
        <f t="shared" si="6"/>
        <v/>
      </c>
    </row>
    <row r="43" spans="1:40" ht="15.6" thickTop="1" thickBot="1" x14ac:dyDescent="0.35">
      <c r="A43" s="20"/>
      <c r="B43" s="21"/>
      <c r="C43" s="26"/>
      <c r="D43" s="143" t="str">
        <f>IFERROR(AVERAGE(D8:D42),"")</f>
        <v/>
      </c>
      <c r="E43" s="147" t="str">
        <f t="shared" ref="E43:AL43" si="7">IFERROR(AVERAGE(E8:E42),"")</f>
        <v/>
      </c>
      <c r="F43" s="147" t="str">
        <f t="shared" si="7"/>
        <v/>
      </c>
      <c r="G43" s="147" t="str">
        <f t="shared" si="7"/>
        <v/>
      </c>
      <c r="H43" s="147" t="str">
        <f t="shared" si="7"/>
        <v/>
      </c>
      <c r="I43" s="147" t="str">
        <f t="shared" si="7"/>
        <v/>
      </c>
      <c r="J43" s="147" t="str">
        <f t="shared" si="7"/>
        <v/>
      </c>
      <c r="K43" s="147" t="str">
        <f t="shared" si="7"/>
        <v/>
      </c>
      <c r="L43" s="147" t="str">
        <f t="shared" si="7"/>
        <v/>
      </c>
      <c r="M43" s="147" t="str">
        <f t="shared" si="7"/>
        <v/>
      </c>
      <c r="N43" s="145"/>
      <c r="O43" s="145"/>
      <c r="P43" s="146" t="str">
        <f t="shared" si="7"/>
        <v/>
      </c>
      <c r="Q43" s="144" t="str">
        <f t="shared" si="7"/>
        <v/>
      </c>
      <c r="R43" s="147" t="str">
        <f t="shared" si="7"/>
        <v/>
      </c>
      <c r="S43" s="147" t="str">
        <f t="shared" si="7"/>
        <v/>
      </c>
      <c r="T43" s="146" t="str">
        <f t="shared" si="7"/>
        <v/>
      </c>
      <c r="U43" s="144" t="str">
        <f t="shared" si="7"/>
        <v/>
      </c>
      <c r="V43" s="145" t="str">
        <f t="shared" si="7"/>
        <v/>
      </c>
      <c r="W43" s="145" t="str">
        <f t="shared" si="7"/>
        <v/>
      </c>
      <c r="X43" s="146" t="str">
        <f t="shared" si="7"/>
        <v/>
      </c>
      <c r="Y43" s="144" t="str">
        <f t="shared" si="7"/>
        <v/>
      </c>
      <c r="Z43" s="147" t="str">
        <f t="shared" si="7"/>
        <v/>
      </c>
      <c r="AA43" s="147" t="str">
        <f t="shared" si="7"/>
        <v/>
      </c>
      <c r="AB43" s="146" t="str">
        <f t="shared" si="7"/>
        <v/>
      </c>
      <c r="AC43" s="144" t="str">
        <f t="shared" si="7"/>
        <v/>
      </c>
      <c r="AD43" s="146" t="str">
        <f t="shared" si="7"/>
        <v/>
      </c>
      <c r="AE43" s="148" t="str">
        <f t="shared" si="7"/>
        <v/>
      </c>
      <c r="AF43" s="146" t="str">
        <f t="shared" si="7"/>
        <v/>
      </c>
      <c r="AG43" s="149" t="str">
        <f t="shared" si="7"/>
        <v/>
      </c>
      <c r="AH43" s="149" t="str">
        <f t="shared" si="7"/>
        <v/>
      </c>
      <c r="AI43" s="149" t="str">
        <f t="shared" si="7"/>
        <v/>
      </c>
      <c r="AJ43" s="149" t="str">
        <f t="shared" si="7"/>
        <v/>
      </c>
      <c r="AK43" s="149" t="str">
        <f t="shared" si="7"/>
        <v/>
      </c>
      <c r="AL43" s="149" t="str">
        <f t="shared" si="7"/>
        <v/>
      </c>
      <c r="AM43" s="169"/>
      <c r="AN43" s="170"/>
    </row>
    <row r="44" spans="1:40" ht="15.6" thickTop="1" thickBot="1" x14ac:dyDescent="0.35">
      <c r="A44" s="20"/>
      <c r="B44" s="21"/>
      <c r="C44" s="27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268" t="s">
        <v>25</v>
      </c>
      <c r="AH44" s="268"/>
      <c r="AI44" s="268"/>
      <c r="AJ44" s="268"/>
      <c r="AK44" s="268"/>
      <c r="AL44" s="268"/>
      <c r="AM44" s="171" t="str">
        <f>IFERROR(AVERAGE(AM8:AM42),"")</f>
        <v/>
      </c>
      <c r="AN44" s="172" t="str">
        <f>IFERROR(AVERAGE(AN8:AN42),"")</f>
        <v/>
      </c>
    </row>
    <row r="45" spans="1:40" ht="15" thickTop="1" x14ac:dyDescent="0.3"/>
  </sheetData>
  <sheetProtection algorithmName="SHA-512" hashValue="Vf6szc8884MUsQ84UnK/VYJRMe7THLIkcDPhQwd8N2ncX/NZz4wC1f2PBL85lvjwZXUWYoc6orgVWSpbV5lQeA==" saltValue="mkZTuc+Ec3vWCnZS76Jedg==" spinCount="100000" sheet="1" objects="1" scenarios="1" selectLockedCells="1"/>
  <mergeCells count="56">
    <mergeCell ref="AA2:AB2"/>
    <mergeCell ref="AA1:AC1"/>
    <mergeCell ref="AE5:AE6"/>
    <mergeCell ref="AF5:AF6"/>
    <mergeCell ref="Y5:Y6"/>
    <mergeCell ref="Z5:Z6"/>
    <mergeCell ref="AA5:AA6"/>
    <mergeCell ref="AB5:AB6"/>
    <mergeCell ref="AC5:AC6"/>
    <mergeCell ref="U5:U6"/>
    <mergeCell ref="V5:V6"/>
    <mergeCell ref="W5:W6"/>
    <mergeCell ref="X5:X6"/>
    <mergeCell ref="AD5:AD6"/>
    <mergeCell ref="P5:P6"/>
    <mergeCell ref="Q5:Q6"/>
    <mergeCell ref="R5:R6"/>
    <mergeCell ref="S5:S6"/>
    <mergeCell ref="T5:T6"/>
    <mergeCell ref="AE4:AF4"/>
    <mergeCell ref="AG4:AG6"/>
    <mergeCell ref="AH4:AH6"/>
    <mergeCell ref="AM4:AN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D4:P4"/>
    <mergeCell ref="Q4:T4"/>
    <mergeCell ref="U4:X4"/>
    <mergeCell ref="Y4:AB4"/>
    <mergeCell ref="AC4:AD4"/>
    <mergeCell ref="R2:U2"/>
    <mergeCell ref="W2:Z2"/>
    <mergeCell ref="AG44:AL44"/>
    <mergeCell ref="B1:D1"/>
    <mergeCell ref="K1:M1"/>
    <mergeCell ref="P1:Q1"/>
    <mergeCell ref="R1:U1"/>
    <mergeCell ref="W1:Z1"/>
    <mergeCell ref="E2:G2"/>
    <mergeCell ref="K2:M2"/>
    <mergeCell ref="P2:Q2"/>
    <mergeCell ref="AI4:AI6"/>
    <mergeCell ref="AJ4:AJ6"/>
    <mergeCell ref="AK4:AK6"/>
    <mergeCell ref="AL4:AL6"/>
    <mergeCell ref="D3:AN3"/>
  </mergeCells>
  <conditionalFormatting sqref="D8">
    <cfRule type="cellIs" dxfId="109" priority="31" operator="lessThan">
      <formula>$D$7/2</formula>
    </cfRule>
    <cfRule type="cellIs" dxfId="108" priority="34" operator="lessThan">
      <formula>$D$7/2</formula>
    </cfRule>
  </conditionalFormatting>
  <conditionalFormatting sqref="D9:D11">
    <cfRule type="cellIs" dxfId="107" priority="33" operator="lessThan">
      <formula>$D$7/2</formula>
    </cfRule>
  </conditionalFormatting>
  <conditionalFormatting sqref="D12:D42">
    <cfRule type="cellIs" dxfId="106" priority="32" operator="lessThan">
      <formula>$D$7/2</formula>
    </cfRule>
  </conditionalFormatting>
  <conditionalFormatting sqref="E8">
    <cfRule type="cellIs" dxfId="105" priority="30" operator="lessThan">
      <formula>$E$7/2</formula>
    </cfRule>
  </conditionalFormatting>
  <conditionalFormatting sqref="E9:E42">
    <cfRule type="cellIs" dxfId="104" priority="29" operator="lessThan">
      <formula>$E$7/2</formula>
    </cfRule>
  </conditionalFormatting>
  <conditionalFormatting sqref="F8">
    <cfRule type="cellIs" dxfId="103" priority="28" operator="lessThan">
      <formula>$F$7/2</formula>
    </cfRule>
  </conditionalFormatting>
  <conditionalFormatting sqref="F9:F42">
    <cfRule type="cellIs" dxfId="102" priority="27" operator="lessThan">
      <formula>$F$7/2</formula>
    </cfRule>
  </conditionalFormatting>
  <conditionalFormatting sqref="D8:D42">
    <cfRule type="cellIs" dxfId="101" priority="26" operator="lessThan">
      <formula>$D$7/2</formula>
    </cfRule>
  </conditionalFormatting>
  <conditionalFormatting sqref="AM8:AM42">
    <cfRule type="cellIs" dxfId="100" priority="25" operator="lessThan">
      <formula>0.5</formula>
    </cfRule>
  </conditionalFormatting>
  <conditionalFormatting sqref="AN8:AN42">
    <cfRule type="cellIs" dxfId="99" priority="24" operator="lessThan">
      <formula>$AN$7/2</formula>
    </cfRule>
  </conditionalFormatting>
  <conditionalFormatting sqref="Q8:Q42">
    <cfRule type="cellIs" dxfId="98" priority="23" operator="lessThan">
      <formula>$Q$7/2</formula>
    </cfRule>
  </conditionalFormatting>
  <conditionalFormatting sqref="R8:R42">
    <cfRule type="cellIs" dxfId="97" priority="22" operator="lessThan">
      <formula>$R$7/2</formula>
    </cfRule>
  </conditionalFormatting>
  <conditionalFormatting sqref="G8:G42">
    <cfRule type="cellIs" dxfId="96" priority="21" operator="lessThan">
      <formula>$G$7/2</formula>
    </cfRule>
  </conditionalFormatting>
  <conditionalFormatting sqref="H8:H42">
    <cfRule type="cellIs" dxfId="95" priority="20" operator="lessThan">
      <formula>$H$7/2</formula>
    </cfRule>
  </conditionalFormatting>
  <conditionalFormatting sqref="I8:I42">
    <cfRule type="cellIs" dxfId="94" priority="19" operator="lessThan">
      <formula>$I$7/2</formula>
    </cfRule>
  </conditionalFormatting>
  <conditionalFormatting sqref="J8:J42">
    <cfRule type="cellIs" dxfId="93" priority="18" operator="lessThan">
      <formula>$J$7/2</formula>
    </cfRule>
  </conditionalFormatting>
  <conditionalFormatting sqref="K8:K42">
    <cfRule type="cellIs" dxfId="92" priority="17" operator="lessThan">
      <formula>$K$7/2</formula>
    </cfRule>
  </conditionalFormatting>
  <conditionalFormatting sqref="L8:L42">
    <cfRule type="cellIs" dxfId="91" priority="16" operator="lessThan">
      <formula>$L$7/2</formula>
    </cfRule>
  </conditionalFormatting>
  <conditionalFormatting sqref="M8:M42">
    <cfRule type="cellIs" dxfId="90" priority="15" operator="lessThan">
      <formula>$M$7/2</formula>
    </cfRule>
  </conditionalFormatting>
  <conditionalFormatting sqref="P8:P42">
    <cfRule type="cellIs" dxfId="89" priority="14" operator="lessThan">
      <formula>$P$7/2</formula>
    </cfRule>
  </conditionalFormatting>
  <conditionalFormatting sqref="S8:S42">
    <cfRule type="cellIs" dxfId="88" priority="13" operator="lessThan">
      <formula>$S$7/2</formula>
    </cfRule>
  </conditionalFormatting>
  <conditionalFormatting sqref="T8:T42">
    <cfRule type="cellIs" dxfId="87" priority="12" operator="lessThan">
      <formula>$T$7/2</formula>
    </cfRule>
  </conditionalFormatting>
  <conditionalFormatting sqref="U8:AF42">
    <cfRule type="cellIs" dxfId="86" priority="11" operator="lessThan">
      <formula>U$7/2</formula>
    </cfRule>
  </conditionalFormatting>
  <conditionalFormatting sqref="AG8:AL42">
    <cfRule type="cellIs" dxfId="85" priority="10" operator="lessThan">
      <formula>AG$7/2</formula>
    </cfRule>
  </conditionalFormatting>
  <conditionalFormatting sqref="N8">
    <cfRule type="cellIs" dxfId="84" priority="9" operator="lessThan">
      <formula>$N$7/2</formula>
    </cfRule>
  </conditionalFormatting>
  <conditionalFormatting sqref="N8:N42">
    <cfRule type="cellIs" dxfId="83" priority="8" operator="lessThan">
      <formula>$N$7/2</formula>
    </cfRule>
  </conditionalFormatting>
  <conditionalFormatting sqref="O8:O42">
    <cfRule type="cellIs" dxfId="82" priority="7" operator="lessThan">
      <formula>$O$7/2</formula>
    </cfRule>
  </conditionalFormatting>
  <conditionalFormatting sqref="D8:AF42">
    <cfRule type="cellIs" dxfId="81" priority="6" operator="greaterThan">
      <formula>D$7</formula>
    </cfRule>
  </conditionalFormatting>
  <conditionalFormatting sqref="D43:AN43">
    <cfRule type="cellIs" dxfId="80" priority="5" operator="lessThan">
      <formula>D$7/2</formula>
    </cfRule>
  </conditionalFormatting>
  <conditionalFormatting sqref="AM44">
    <cfRule type="cellIs" dxfId="79" priority="2" operator="lessThan">
      <formula>0.5</formula>
    </cfRule>
  </conditionalFormatting>
  <conditionalFormatting sqref="AN44">
    <cfRule type="cellIs" dxfId="78" priority="1" operator="lessThan">
      <formula>$AN$7/2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45"/>
  <sheetViews>
    <sheetView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5" sqref="D5:D6"/>
    </sheetView>
  </sheetViews>
  <sheetFormatPr baseColWidth="10" defaultRowHeight="14.4" x14ac:dyDescent="0.3"/>
  <cols>
    <col min="1" max="1" width="3.44140625" customWidth="1"/>
    <col min="2" max="2" width="17" customWidth="1"/>
    <col min="3" max="3" width="18.88671875" customWidth="1"/>
    <col min="4" max="16" width="4.88671875" customWidth="1"/>
    <col min="17" max="17" width="5.5546875" customWidth="1"/>
    <col min="18" max="18" width="5.109375" customWidth="1"/>
    <col min="19" max="19" width="5.44140625" customWidth="1"/>
    <col min="20" max="20" width="6.44140625" customWidth="1"/>
    <col min="21" max="28" width="4.44140625" customWidth="1"/>
    <col min="29" max="30" width="5.6640625" customWidth="1"/>
    <col min="31" max="32" width="4.44140625" customWidth="1"/>
    <col min="33" max="33" width="8.109375" customWidth="1"/>
    <col min="34" max="34" width="5.33203125" customWidth="1"/>
    <col min="35" max="35" width="5.88671875" customWidth="1"/>
    <col min="36" max="36" width="6.109375" customWidth="1"/>
    <col min="37" max="37" width="6" customWidth="1"/>
    <col min="38" max="38" width="5.5546875" customWidth="1"/>
    <col min="39" max="39" width="9" bestFit="1" customWidth="1"/>
    <col min="40" max="40" width="8.6640625" customWidth="1"/>
  </cols>
  <sheetData>
    <row r="1" spans="1:40" ht="63" customHeight="1" x14ac:dyDescent="0.3">
      <c r="A1" s="71"/>
      <c r="B1" s="239" t="s">
        <v>30</v>
      </c>
      <c r="C1" s="239"/>
      <c r="D1" s="239"/>
      <c r="E1" s="110"/>
      <c r="F1" s="110"/>
      <c r="G1" s="110"/>
      <c r="H1" s="110"/>
      <c r="K1" s="235">
        <f>[1]Période1!$K$1</f>
        <v>0</v>
      </c>
      <c r="L1" s="236"/>
      <c r="M1" s="236"/>
      <c r="N1" s="109"/>
      <c r="O1" s="109"/>
      <c r="P1" s="240" t="s">
        <v>31</v>
      </c>
      <c r="Q1" s="240"/>
      <c r="R1" s="315" t="str">
        <f>'Période 1'!R1:S1</f>
        <v>AR De Vinci</v>
      </c>
      <c r="S1" s="315"/>
      <c r="T1" s="315"/>
      <c r="U1" s="315"/>
      <c r="V1" s="111"/>
      <c r="W1" s="240" t="s">
        <v>16</v>
      </c>
      <c r="X1" s="240"/>
      <c r="Y1" s="240"/>
      <c r="Z1" s="240"/>
      <c r="AA1" s="315" t="str">
        <f>'Période 1'!AA1:AC1</f>
        <v>2019-2020</v>
      </c>
      <c r="AB1" s="315"/>
      <c r="AC1" s="315"/>
    </row>
    <row r="2" spans="1:40" ht="15" thickBot="1" x14ac:dyDescent="0.35">
      <c r="A2" s="71"/>
      <c r="B2" s="71"/>
      <c r="C2" s="71"/>
      <c r="D2" s="71"/>
      <c r="E2" s="236"/>
      <c r="F2" s="236"/>
      <c r="G2" s="236"/>
      <c r="H2" s="71"/>
      <c r="K2" s="236">
        <f>[1]Période1!$K$2</f>
        <v>0</v>
      </c>
      <c r="L2" s="236"/>
      <c r="M2" s="236"/>
      <c r="N2" s="109"/>
      <c r="O2" s="109"/>
      <c r="P2" s="240" t="s">
        <v>32</v>
      </c>
      <c r="Q2" s="240"/>
      <c r="R2" s="238" t="str">
        <f>'Période 1'!R2:U2</f>
        <v>M./Mme….</v>
      </c>
      <c r="S2" s="238"/>
      <c r="T2" s="238"/>
      <c r="U2" s="238"/>
      <c r="V2" s="111"/>
      <c r="W2" s="241" t="s">
        <v>0</v>
      </c>
      <c r="X2" s="241"/>
      <c r="Y2" s="241"/>
      <c r="Z2" s="241"/>
      <c r="AA2" s="238" t="str">
        <f>'Période 1'!AA2:AB2</f>
        <v>2F</v>
      </c>
      <c r="AB2" s="238"/>
    </row>
    <row r="3" spans="1:40" ht="15.6" thickTop="1" thickBot="1" x14ac:dyDescent="0.35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4"/>
    </row>
    <row r="4" spans="1:40" ht="15" thickBot="1" x14ac:dyDescent="0.35">
      <c r="A4" s="250"/>
      <c r="B4" s="251"/>
      <c r="C4" s="251"/>
      <c r="D4" s="264" t="s">
        <v>17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5" t="s">
        <v>18</v>
      </c>
      <c r="R4" s="256"/>
      <c r="S4" s="256"/>
      <c r="T4" s="257"/>
      <c r="U4" s="255" t="s">
        <v>19</v>
      </c>
      <c r="V4" s="256"/>
      <c r="W4" s="256"/>
      <c r="X4" s="257"/>
      <c r="Y4" s="255" t="s">
        <v>20</v>
      </c>
      <c r="Z4" s="256"/>
      <c r="AA4" s="256"/>
      <c r="AB4" s="257"/>
      <c r="AC4" s="255" t="s">
        <v>21</v>
      </c>
      <c r="AD4" s="257"/>
      <c r="AE4" s="256" t="s">
        <v>22</v>
      </c>
      <c r="AF4" s="257"/>
      <c r="AG4" s="272" t="s">
        <v>17</v>
      </c>
      <c r="AH4" s="269" t="s">
        <v>18</v>
      </c>
      <c r="AI4" s="269" t="s">
        <v>19</v>
      </c>
      <c r="AJ4" s="269" t="s">
        <v>20</v>
      </c>
      <c r="AK4" s="269" t="s">
        <v>21</v>
      </c>
      <c r="AL4" s="269" t="s">
        <v>22</v>
      </c>
      <c r="AM4" s="258" t="s">
        <v>23</v>
      </c>
      <c r="AN4" s="259"/>
    </row>
    <row r="5" spans="1:40" x14ac:dyDescent="0.3">
      <c r="A5" s="250"/>
      <c r="B5" s="251"/>
      <c r="C5" s="251"/>
      <c r="D5" s="265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4"/>
      <c r="Q5" s="246"/>
      <c r="R5" s="242"/>
      <c r="S5" s="242"/>
      <c r="T5" s="244"/>
      <c r="U5" s="246"/>
      <c r="V5" s="242"/>
      <c r="W5" s="242"/>
      <c r="X5" s="244"/>
      <c r="Y5" s="246"/>
      <c r="Z5" s="242"/>
      <c r="AA5" s="242"/>
      <c r="AB5" s="244"/>
      <c r="AC5" s="246"/>
      <c r="AD5" s="244"/>
      <c r="AE5" s="246"/>
      <c r="AF5" s="244"/>
      <c r="AG5" s="273"/>
      <c r="AH5" s="270"/>
      <c r="AI5" s="270"/>
      <c r="AJ5" s="270"/>
      <c r="AK5" s="270"/>
      <c r="AL5" s="270"/>
      <c r="AM5" s="260"/>
      <c r="AN5" s="261"/>
    </row>
    <row r="6" spans="1:40" ht="36.6" customHeight="1" thickBot="1" x14ac:dyDescent="0.35">
      <c r="A6" s="252"/>
      <c r="B6" s="253"/>
      <c r="C6" s="253"/>
      <c r="D6" s="266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5"/>
      <c r="Q6" s="247"/>
      <c r="R6" s="243"/>
      <c r="S6" s="243"/>
      <c r="T6" s="245"/>
      <c r="U6" s="247"/>
      <c r="V6" s="243"/>
      <c r="W6" s="243"/>
      <c r="X6" s="245"/>
      <c r="Y6" s="247"/>
      <c r="Z6" s="243"/>
      <c r="AA6" s="243"/>
      <c r="AB6" s="245"/>
      <c r="AC6" s="247"/>
      <c r="AD6" s="245"/>
      <c r="AE6" s="247"/>
      <c r="AF6" s="245"/>
      <c r="AG6" s="274"/>
      <c r="AH6" s="271"/>
      <c r="AI6" s="271"/>
      <c r="AJ6" s="271"/>
      <c r="AK6" s="271"/>
      <c r="AL6" s="271"/>
      <c r="AM6" s="262"/>
      <c r="AN6" s="263"/>
    </row>
    <row r="7" spans="1:40" ht="15.6" thickTop="1" thickBot="1" x14ac:dyDescent="0.35">
      <c r="A7" s="49"/>
      <c r="B7" s="51" t="s">
        <v>1</v>
      </c>
      <c r="C7" s="52" t="s">
        <v>2</v>
      </c>
      <c r="D7" s="187"/>
      <c r="E7" s="188"/>
      <c r="F7" s="188"/>
      <c r="G7" s="188"/>
      <c r="H7" s="188"/>
      <c r="I7" s="189"/>
      <c r="J7" s="189"/>
      <c r="K7" s="189"/>
      <c r="L7" s="189"/>
      <c r="M7" s="189"/>
      <c r="N7" s="189"/>
      <c r="O7" s="189"/>
      <c r="P7" s="190"/>
      <c r="Q7" s="187"/>
      <c r="R7" s="187"/>
      <c r="S7" s="187"/>
      <c r="T7" s="190"/>
      <c r="U7" s="187"/>
      <c r="V7" s="187"/>
      <c r="W7" s="191"/>
      <c r="X7" s="190"/>
      <c r="Y7" s="187"/>
      <c r="Z7" s="187"/>
      <c r="AA7" s="191"/>
      <c r="AB7" s="190"/>
      <c r="AC7" s="187"/>
      <c r="AD7" s="190"/>
      <c r="AE7" s="191"/>
      <c r="AF7" s="189"/>
      <c r="AG7" s="192"/>
      <c r="AH7" s="192"/>
      <c r="AI7" s="192"/>
      <c r="AJ7" s="192"/>
      <c r="AK7" s="192"/>
      <c r="AL7" s="192"/>
      <c r="AM7" s="194" t="s">
        <v>28</v>
      </c>
      <c r="AN7" s="193"/>
    </row>
    <row r="8" spans="1:40" ht="15" thickTop="1" x14ac:dyDescent="0.3">
      <c r="A8" s="15">
        <v>1</v>
      </c>
      <c r="B8" s="25" t="str">
        <f>'Liste élèves'!B8</f>
        <v>Nom 1</v>
      </c>
      <c r="C8" s="33" t="str">
        <f>'Liste élèves'!C8</f>
        <v>Prénom 1</v>
      </c>
      <c r="D8" s="56"/>
      <c r="E8" s="57"/>
      <c r="F8" s="57"/>
      <c r="G8" s="57"/>
      <c r="H8" s="57"/>
      <c r="I8" s="57"/>
      <c r="J8" s="57"/>
      <c r="K8" s="57"/>
      <c r="L8" s="57"/>
      <c r="M8" s="57"/>
      <c r="N8" s="44"/>
      <c r="O8" s="44"/>
      <c r="P8" s="38"/>
      <c r="Q8" s="39"/>
      <c r="R8" s="40"/>
      <c r="S8" s="40"/>
      <c r="T8" s="41"/>
      <c r="U8" s="39"/>
      <c r="V8" s="40"/>
      <c r="W8" s="40"/>
      <c r="X8" s="41"/>
      <c r="Y8" s="39"/>
      <c r="Z8" s="40"/>
      <c r="AA8" s="40"/>
      <c r="AB8" s="41"/>
      <c r="AC8" s="36"/>
      <c r="AD8" s="38"/>
      <c r="AE8" s="37"/>
      <c r="AF8" s="44"/>
      <c r="AG8" s="58" t="str">
        <f>IFERROR(($AG$7*SUM(D8:P8))/($D$7*ISNUMBER(D8)+$E$7*ISNUMBER(E8)+$F$7*ISNUMBER(F8)+$G$7*ISNUMBER(G8)+$H$7*ISNUMBER(H8)+$I$7*ISNUMBER(I8)+$J$7*ISNUMBER(J8)+$K$7*ISNUMBER(K8)+$L$7*ISNUMBER(L8)+$M$7*ISNUMBER(M8)+$N$7*ISNUMBER(N8)+$O$7*ISNUMBER(O8)+$P$7*ISNUMBER(P8)),"")</f>
        <v/>
      </c>
      <c r="AH8" s="58" t="str">
        <f>IFERROR(($AH$7*SUM(Q8:T8))/($Q$7*ISNUMBER(Q8)+$R$7*ISNUMBER(R8)+$S$7*ISNUMBER(S8)+$T$7*ISNUMBER(T8)),"")</f>
        <v/>
      </c>
      <c r="AI8" s="58" t="str">
        <f>IFERROR(($AI$7*SUM(U8:X8))/($U$7*ISNUMBER(U8)+$V$7*ISNUMBER(V8)+$W$7*ISNUMBER(W8)+$X$7*ISNUMBER(X8)),"")</f>
        <v/>
      </c>
      <c r="AJ8" s="58" t="str">
        <f>IFERROR(($AJ$7*SUM(Y8:AB8))/($Y$7*ISNUMBER(Y8)+$Z$7*ISNUMBER(Z8)+$AA$7*ISNUMBER(AA8)+$AB$7*ISNUMBER(AB8)),"")</f>
        <v/>
      </c>
      <c r="AK8" s="58" t="str">
        <f>IFERROR(($AK$7*SUM(AC8:AD8))/($AC$7*ISNUMBER(AC8)+$AD$7*ISNUMBER(AD8)),"")</f>
        <v/>
      </c>
      <c r="AL8" s="58" t="str">
        <f>IFERROR(($AL$7*SUM(AE8:AF8))/($AE$7*ISNUMBER(AE8)+$AF$7*ISNUMBER(AF8)),"")</f>
        <v/>
      </c>
      <c r="AM8" s="59" t="str">
        <f t="shared" ref="AM8:AM42" si="0">IFERROR((AN8*5/100),"")</f>
        <v/>
      </c>
      <c r="AN8" s="60" t="str">
        <f>IFERROR(($AN$7*SUM(AG8:AL8))/($AG$7*ISNUMBER(AG8)+$AH$7*ISNUMBER(AH8)+$AI$7*ISNUMBER(AI8)+$AJ$7*ISNUMBER(AJ8)+$AK$7*ISNUMBER(AK8)+$AL$7*ISNUMBER(AL8)),"")</f>
        <v/>
      </c>
    </row>
    <row r="9" spans="1:40" x14ac:dyDescent="0.3">
      <c r="A9" s="15">
        <v>2</v>
      </c>
      <c r="B9" s="23" t="str">
        <f>'Liste élèves'!B9</f>
        <v>Nom 2</v>
      </c>
      <c r="C9" s="34" t="str">
        <f>'Liste élèves'!C9</f>
        <v>Prénom 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5"/>
      <c r="O9" s="45"/>
      <c r="P9" s="16"/>
      <c r="Q9" s="42"/>
      <c r="R9" s="43"/>
      <c r="S9" s="43"/>
      <c r="T9" s="16"/>
      <c r="U9" s="42"/>
      <c r="V9" s="43"/>
      <c r="W9" s="43"/>
      <c r="X9" s="16"/>
      <c r="Y9" s="42"/>
      <c r="Z9" s="43"/>
      <c r="AA9" s="43"/>
      <c r="AB9" s="16"/>
      <c r="AC9" s="17"/>
      <c r="AD9" s="16"/>
      <c r="AE9" s="18"/>
      <c r="AF9" s="45"/>
      <c r="AG9" s="61" t="str">
        <f t="shared" ref="AG9:AG42" si="1">IFERROR(($AG$7*SUM(D9:P9))/($D$7*ISNUMBER(D9)+$E$7*ISNUMBER(E9)+$F$7*ISNUMBER(F9)+$G$7*ISNUMBER(G9)+$H$7*ISNUMBER(H9)+$I$7*ISNUMBER(I9)+$J$7*ISNUMBER(J9)+$K$7*ISNUMBER(K9)+$L$7*ISNUMBER(L9)+$M$7*ISNUMBER(M9)+$N$7*ISNUMBER(N9)+$O$7*ISNUMBER(O9)+$P$7*ISNUMBER(P9)),"")</f>
        <v/>
      </c>
      <c r="AH9" s="61" t="str">
        <f t="shared" ref="AH9:AH42" si="2">IFERROR(($AH$7*SUM(Q9:T9))/($Q$7*ISNUMBER(Q9)+$R$7*ISNUMBER(R9)+$S$7*ISNUMBER(S9)+$T$7*ISNUMBER(T9)),"")</f>
        <v/>
      </c>
      <c r="AI9" s="61" t="str">
        <f t="shared" ref="AI9:AI42" si="3">IFERROR(($AI$7*SUM(U9:X9))/($U$7*ISNUMBER(U9)+$V$7*ISNUMBER(V9)+$W$7*ISNUMBER(W9)+$X$7*ISNUMBER(X9)),"")</f>
        <v/>
      </c>
      <c r="AJ9" s="61" t="str">
        <f t="shared" ref="AJ9:AJ42" si="4">IFERROR(($AJ$7*SUM(Y9:AB9))/($Y$7*ISNUMBER(Y9)+$Z$7*ISNUMBER(Z9)+$AA$7*ISNUMBER(AA9)+$AB$7*ISNUMBER(AB9)),"")</f>
        <v/>
      </c>
      <c r="AK9" s="61" t="str">
        <f t="shared" ref="AK9:AK42" si="5">IFERROR(($AK$7*SUM(AC9:AD9))/($AC$7*ISNUMBER(AC9)+$AD$7*ISNUMBER(AD9)),"")</f>
        <v/>
      </c>
      <c r="AL9" s="61" t="str">
        <f t="shared" ref="AL9:AL42" si="6">IFERROR(($AL$7*SUM(AE9:AF9))/($AE$7*ISNUMBER(AE9)+$AF$7*ISNUMBER(AF9)),"")</f>
        <v/>
      </c>
      <c r="AM9" s="62" t="str">
        <f t="shared" si="0"/>
        <v/>
      </c>
      <c r="AN9" s="63" t="str">
        <f t="shared" ref="AN9:AN42" si="7">IFERROR(($AN$7*SUM(AG9:AL9))/($AG$7*ISNUMBER(AG9)+$AH$7*ISNUMBER(AH9)+$AI$7*ISNUMBER(AI9)+$AJ$7*ISNUMBER(AJ9)+$AK$7*ISNUMBER(AK9)+$AL$7*ISNUMBER(AL9)),"")</f>
        <v/>
      </c>
    </row>
    <row r="10" spans="1:40" x14ac:dyDescent="0.3">
      <c r="A10" s="15">
        <v>3</v>
      </c>
      <c r="B10" s="23">
        <f>'Liste élèves'!B10</f>
        <v>0</v>
      </c>
      <c r="C10" s="34">
        <f>'Liste élèves'!C10</f>
        <v>0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5"/>
      <c r="O10" s="45"/>
      <c r="P10" s="16"/>
      <c r="Q10" s="42"/>
      <c r="R10" s="43"/>
      <c r="S10" s="43"/>
      <c r="T10" s="16"/>
      <c r="U10" s="42"/>
      <c r="V10" s="43"/>
      <c r="W10" s="43"/>
      <c r="X10" s="16"/>
      <c r="Y10" s="42"/>
      <c r="Z10" s="43"/>
      <c r="AA10" s="43"/>
      <c r="AB10" s="16"/>
      <c r="AC10" s="17"/>
      <c r="AD10" s="16"/>
      <c r="AE10" s="18"/>
      <c r="AF10" s="45"/>
      <c r="AG10" s="61" t="str">
        <f t="shared" si="1"/>
        <v/>
      </c>
      <c r="AH10" s="61" t="str">
        <f t="shared" si="2"/>
        <v/>
      </c>
      <c r="AI10" s="61" t="str">
        <f t="shared" si="3"/>
        <v/>
      </c>
      <c r="AJ10" s="61" t="str">
        <f t="shared" si="4"/>
        <v/>
      </c>
      <c r="AK10" s="61" t="str">
        <f t="shared" si="5"/>
        <v/>
      </c>
      <c r="AL10" s="61" t="str">
        <f t="shared" si="6"/>
        <v/>
      </c>
      <c r="AM10" s="62" t="str">
        <f t="shared" si="0"/>
        <v/>
      </c>
      <c r="AN10" s="63" t="str">
        <f t="shared" si="7"/>
        <v/>
      </c>
    </row>
    <row r="11" spans="1:40" x14ac:dyDescent="0.3">
      <c r="A11" s="15">
        <v>4</v>
      </c>
      <c r="B11" s="23">
        <f>'Liste élèves'!B11</f>
        <v>0</v>
      </c>
      <c r="C11" s="34">
        <f>'Liste élèves'!C11</f>
        <v>0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5"/>
      <c r="O11" s="45"/>
      <c r="P11" s="16"/>
      <c r="Q11" s="42"/>
      <c r="R11" s="43"/>
      <c r="S11" s="43"/>
      <c r="T11" s="16"/>
      <c r="U11" s="42"/>
      <c r="V11" s="43"/>
      <c r="W11" s="43"/>
      <c r="X11" s="16"/>
      <c r="Y11" s="42"/>
      <c r="Z11" s="43"/>
      <c r="AA11" s="43"/>
      <c r="AB11" s="16"/>
      <c r="AC11" s="17"/>
      <c r="AD11" s="16"/>
      <c r="AE11" s="18"/>
      <c r="AF11" s="45"/>
      <c r="AG11" s="61" t="str">
        <f t="shared" si="1"/>
        <v/>
      </c>
      <c r="AH11" s="61" t="str">
        <f t="shared" si="2"/>
        <v/>
      </c>
      <c r="AI11" s="61" t="str">
        <f t="shared" si="3"/>
        <v/>
      </c>
      <c r="AJ11" s="61" t="str">
        <f t="shared" si="4"/>
        <v/>
      </c>
      <c r="AK11" s="61" t="str">
        <f t="shared" si="5"/>
        <v/>
      </c>
      <c r="AL11" s="61" t="str">
        <f t="shared" si="6"/>
        <v/>
      </c>
      <c r="AM11" s="62" t="str">
        <f t="shared" si="0"/>
        <v/>
      </c>
      <c r="AN11" s="63" t="str">
        <f t="shared" si="7"/>
        <v/>
      </c>
    </row>
    <row r="12" spans="1:40" x14ac:dyDescent="0.3">
      <c r="A12" s="15">
        <v>5</v>
      </c>
      <c r="B12" s="23">
        <f>'Liste élèves'!B12</f>
        <v>0</v>
      </c>
      <c r="C12" s="34">
        <f>'Liste élèves'!C12</f>
        <v>0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5"/>
      <c r="O12" s="45"/>
      <c r="P12" s="16"/>
      <c r="Q12" s="42"/>
      <c r="R12" s="43"/>
      <c r="S12" s="43"/>
      <c r="T12" s="16"/>
      <c r="U12" s="42"/>
      <c r="V12" s="43"/>
      <c r="W12" s="43"/>
      <c r="X12" s="16"/>
      <c r="Y12" s="42"/>
      <c r="Z12" s="43"/>
      <c r="AA12" s="43"/>
      <c r="AB12" s="16"/>
      <c r="AC12" s="17"/>
      <c r="AD12" s="16"/>
      <c r="AE12" s="18"/>
      <c r="AF12" s="45"/>
      <c r="AG12" s="61" t="str">
        <f t="shared" si="1"/>
        <v/>
      </c>
      <c r="AH12" s="61" t="str">
        <f t="shared" si="2"/>
        <v/>
      </c>
      <c r="AI12" s="61" t="str">
        <f t="shared" si="3"/>
        <v/>
      </c>
      <c r="AJ12" s="61" t="str">
        <f t="shared" si="4"/>
        <v/>
      </c>
      <c r="AK12" s="61" t="str">
        <f t="shared" si="5"/>
        <v/>
      </c>
      <c r="AL12" s="61" t="str">
        <f t="shared" si="6"/>
        <v/>
      </c>
      <c r="AM12" s="62" t="str">
        <f t="shared" si="0"/>
        <v/>
      </c>
      <c r="AN12" s="63" t="str">
        <f t="shared" si="7"/>
        <v/>
      </c>
    </row>
    <row r="13" spans="1:40" x14ac:dyDescent="0.3">
      <c r="A13" s="15">
        <v>6</v>
      </c>
      <c r="B13" s="23">
        <f>'Liste élèves'!B13</f>
        <v>0</v>
      </c>
      <c r="C13" s="34">
        <f>'Liste élèves'!C13</f>
        <v>0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5"/>
      <c r="O13" s="45"/>
      <c r="P13" s="16"/>
      <c r="Q13" s="64"/>
      <c r="R13" s="43"/>
      <c r="S13" s="43"/>
      <c r="T13" s="16"/>
      <c r="U13" s="42"/>
      <c r="V13" s="43"/>
      <c r="W13" s="43"/>
      <c r="X13" s="16"/>
      <c r="Y13" s="42"/>
      <c r="Z13" s="43"/>
      <c r="AA13" s="43"/>
      <c r="AB13" s="16"/>
      <c r="AC13" s="17"/>
      <c r="AD13" s="16"/>
      <c r="AE13" s="18"/>
      <c r="AF13" s="45"/>
      <c r="AG13" s="61" t="str">
        <f t="shared" si="1"/>
        <v/>
      </c>
      <c r="AH13" s="61" t="str">
        <f t="shared" si="2"/>
        <v/>
      </c>
      <c r="AI13" s="61" t="str">
        <f t="shared" si="3"/>
        <v/>
      </c>
      <c r="AJ13" s="61" t="str">
        <f t="shared" si="4"/>
        <v/>
      </c>
      <c r="AK13" s="61" t="str">
        <f t="shared" si="5"/>
        <v/>
      </c>
      <c r="AL13" s="61" t="str">
        <f t="shared" si="6"/>
        <v/>
      </c>
      <c r="AM13" s="62" t="str">
        <f t="shared" si="0"/>
        <v/>
      </c>
      <c r="AN13" s="63" t="str">
        <f t="shared" si="7"/>
        <v/>
      </c>
    </row>
    <row r="14" spans="1:40" x14ac:dyDescent="0.3">
      <c r="A14" s="15">
        <v>7</v>
      </c>
      <c r="B14" s="23">
        <f>'Liste élèves'!B14</f>
        <v>0</v>
      </c>
      <c r="C14" s="34">
        <f>'Liste élèves'!C14</f>
        <v>0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5"/>
      <c r="O14" s="45"/>
      <c r="P14" s="16"/>
      <c r="Q14" s="42"/>
      <c r="R14" s="43"/>
      <c r="S14" s="43"/>
      <c r="T14" s="16"/>
      <c r="U14" s="42"/>
      <c r="V14" s="43"/>
      <c r="W14" s="43"/>
      <c r="X14" s="16"/>
      <c r="Y14" s="42"/>
      <c r="Z14" s="43"/>
      <c r="AA14" s="43"/>
      <c r="AB14" s="16"/>
      <c r="AC14" s="17"/>
      <c r="AD14" s="16"/>
      <c r="AE14" s="18"/>
      <c r="AF14" s="45"/>
      <c r="AG14" s="61" t="str">
        <f t="shared" si="1"/>
        <v/>
      </c>
      <c r="AH14" s="61" t="str">
        <f t="shared" si="2"/>
        <v/>
      </c>
      <c r="AI14" s="61" t="str">
        <f t="shared" si="3"/>
        <v/>
      </c>
      <c r="AJ14" s="61" t="str">
        <f t="shared" si="4"/>
        <v/>
      </c>
      <c r="AK14" s="61" t="str">
        <f t="shared" si="5"/>
        <v/>
      </c>
      <c r="AL14" s="61" t="str">
        <f t="shared" si="6"/>
        <v/>
      </c>
      <c r="AM14" s="62" t="str">
        <f t="shared" si="0"/>
        <v/>
      </c>
      <c r="AN14" s="63" t="str">
        <f t="shared" si="7"/>
        <v/>
      </c>
    </row>
    <row r="15" spans="1:40" x14ac:dyDescent="0.3">
      <c r="A15" s="15">
        <v>8</v>
      </c>
      <c r="B15" s="23">
        <f>'Liste élèves'!B15</f>
        <v>0</v>
      </c>
      <c r="C15" s="34">
        <f>'Liste élèves'!C15</f>
        <v>0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5"/>
      <c r="O15" s="45"/>
      <c r="P15" s="16"/>
      <c r="Q15" s="42"/>
      <c r="R15" s="43"/>
      <c r="S15" s="43"/>
      <c r="T15" s="16"/>
      <c r="U15" s="42"/>
      <c r="V15" s="43"/>
      <c r="W15" s="43"/>
      <c r="X15" s="16"/>
      <c r="Y15" s="42"/>
      <c r="Z15" s="43"/>
      <c r="AA15" s="43"/>
      <c r="AB15" s="16"/>
      <c r="AC15" s="17"/>
      <c r="AD15" s="16"/>
      <c r="AE15" s="18"/>
      <c r="AF15" s="45"/>
      <c r="AG15" s="61" t="str">
        <f t="shared" si="1"/>
        <v/>
      </c>
      <c r="AH15" s="61" t="str">
        <f t="shared" si="2"/>
        <v/>
      </c>
      <c r="AI15" s="61" t="str">
        <f t="shared" si="3"/>
        <v/>
      </c>
      <c r="AJ15" s="61" t="str">
        <f t="shared" si="4"/>
        <v/>
      </c>
      <c r="AK15" s="61" t="str">
        <f t="shared" si="5"/>
        <v/>
      </c>
      <c r="AL15" s="61" t="str">
        <f t="shared" si="6"/>
        <v/>
      </c>
      <c r="AM15" s="62" t="str">
        <f t="shared" si="0"/>
        <v/>
      </c>
      <c r="AN15" s="63" t="str">
        <f t="shared" si="7"/>
        <v/>
      </c>
    </row>
    <row r="16" spans="1:40" x14ac:dyDescent="0.3">
      <c r="A16" s="15">
        <v>9</v>
      </c>
      <c r="B16" s="23">
        <f>'Liste élèves'!B16</f>
        <v>0</v>
      </c>
      <c r="C16" s="34">
        <f>'Liste élèves'!C16</f>
        <v>0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5"/>
      <c r="O16" s="45"/>
      <c r="P16" s="16"/>
      <c r="Q16" s="42"/>
      <c r="R16" s="43"/>
      <c r="S16" s="43"/>
      <c r="T16" s="16"/>
      <c r="U16" s="42"/>
      <c r="V16" s="43"/>
      <c r="W16" s="43"/>
      <c r="X16" s="16"/>
      <c r="Y16" s="42"/>
      <c r="Z16" s="43"/>
      <c r="AA16" s="43"/>
      <c r="AB16" s="16"/>
      <c r="AC16" s="17"/>
      <c r="AD16" s="16"/>
      <c r="AE16" s="18"/>
      <c r="AF16" s="45"/>
      <c r="AG16" s="61" t="str">
        <f t="shared" si="1"/>
        <v/>
      </c>
      <c r="AH16" s="61" t="str">
        <f t="shared" si="2"/>
        <v/>
      </c>
      <c r="AI16" s="61" t="str">
        <f t="shared" si="3"/>
        <v/>
      </c>
      <c r="AJ16" s="61" t="str">
        <f t="shared" si="4"/>
        <v/>
      </c>
      <c r="AK16" s="61" t="str">
        <f t="shared" si="5"/>
        <v/>
      </c>
      <c r="AL16" s="61" t="str">
        <f t="shared" si="6"/>
        <v/>
      </c>
      <c r="AM16" s="62" t="str">
        <f t="shared" si="0"/>
        <v/>
      </c>
      <c r="AN16" s="63" t="str">
        <f t="shared" si="7"/>
        <v/>
      </c>
    </row>
    <row r="17" spans="1:40" x14ac:dyDescent="0.3">
      <c r="A17" s="15">
        <v>10</v>
      </c>
      <c r="B17" s="23">
        <f>'Liste élèves'!B17</f>
        <v>0</v>
      </c>
      <c r="C17" s="34">
        <f>'Liste élèves'!C17</f>
        <v>0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5"/>
      <c r="O17" s="45"/>
      <c r="P17" s="16"/>
      <c r="Q17" s="42"/>
      <c r="R17" s="43"/>
      <c r="S17" s="43"/>
      <c r="T17" s="16"/>
      <c r="U17" s="42"/>
      <c r="V17" s="43"/>
      <c r="W17" s="43"/>
      <c r="X17" s="16"/>
      <c r="Y17" s="42"/>
      <c r="Z17" s="43"/>
      <c r="AA17" s="43"/>
      <c r="AB17" s="16"/>
      <c r="AC17" s="17"/>
      <c r="AD17" s="16"/>
      <c r="AE17" s="18"/>
      <c r="AF17" s="45"/>
      <c r="AG17" s="61" t="str">
        <f t="shared" si="1"/>
        <v/>
      </c>
      <c r="AH17" s="61" t="str">
        <f t="shared" si="2"/>
        <v/>
      </c>
      <c r="AI17" s="61" t="str">
        <f t="shared" si="3"/>
        <v/>
      </c>
      <c r="AJ17" s="61" t="str">
        <f t="shared" si="4"/>
        <v/>
      </c>
      <c r="AK17" s="61" t="str">
        <f t="shared" si="5"/>
        <v/>
      </c>
      <c r="AL17" s="61" t="str">
        <f t="shared" si="6"/>
        <v/>
      </c>
      <c r="AM17" s="62" t="str">
        <f t="shared" si="0"/>
        <v/>
      </c>
      <c r="AN17" s="63" t="str">
        <f t="shared" si="7"/>
        <v/>
      </c>
    </row>
    <row r="18" spans="1:40" x14ac:dyDescent="0.3">
      <c r="A18" s="15">
        <v>11</v>
      </c>
      <c r="B18" s="23">
        <f>'Liste élèves'!B18</f>
        <v>0</v>
      </c>
      <c r="C18" s="34">
        <f>'Liste élèves'!C18</f>
        <v>0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5"/>
      <c r="O18" s="45"/>
      <c r="P18" s="16"/>
      <c r="Q18" s="42"/>
      <c r="R18" s="43"/>
      <c r="S18" s="43"/>
      <c r="T18" s="16"/>
      <c r="U18" s="42"/>
      <c r="V18" s="43"/>
      <c r="W18" s="43"/>
      <c r="X18" s="16"/>
      <c r="Y18" s="42"/>
      <c r="Z18" s="43"/>
      <c r="AA18" s="43"/>
      <c r="AB18" s="16"/>
      <c r="AC18" s="17"/>
      <c r="AD18" s="16"/>
      <c r="AE18" s="18"/>
      <c r="AF18" s="45"/>
      <c r="AG18" s="61" t="str">
        <f t="shared" si="1"/>
        <v/>
      </c>
      <c r="AH18" s="61" t="str">
        <f t="shared" si="2"/>
        <v/>
      </c>
      <c r="AI18" s="61" t="str">
        <f t="shared" si="3"/>
        <v/>
      </c>
      <c r="AJ18" s="61" t="str">
        <f t="shared" si="4"/>
        <v/>
      </c>
      <c r="AK18" s="61" t="str">
        <f t="shared" si="5"/>
        <v/>
      </c>
      <c r="AL18" s="61" t="str">
        <f t="shared" si="6"/>
        <v/>
      </c>
      <c r="AM18" s="62" t="str">
        <f t="shared" si="0"/>
        <v/>
      </c>
      <c r="AN18" s="63" t="str">
        <f t="shared" si="7"/>
        <v/>
      </c>
    </row>
    <row r="19" spans="1:40" x14ac:dyDescent="0.3">
      <c r="A19" s="15">
        <v>12</v>
      </c>
      <c r="B19" s="23">
        <f>'Liste élèves'!B19</f>
        <v>0</v>
      </c>
      <c r="C19" s="34">
        <f>'Liste élèves'!C19</f>
        <v>0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5"/>
      <c r="O19" s="45"/>
      <c r="P19" s="16"/>
      <c r="Q19" s="42"/>
      <c r="R19" s="43"/>
      <c r="S19" s="43"/>
      <c r="T19" s="16"/>
      <c r="U19" s="42"/>
      <c r="V19" s="43"/>
      <c r="W19" s="43"/>
      <c r="X19" s="16"/>
      <c r="Y19" s="42"/>
      <c r="Z19" s="43"/>
      <c r="AA19" s="43"/>
      <c r="AB19" s="16"/>
      <c r="AC19" s="17"/>
      <c r="AD19" s="16"/>
      <c r="AE19" s="18"/>
      <c r="AF19" s="45"/>
      <c r="AG19" s="61" t="str">
        <f t="shared" si="1"/>
        <v/>
      </c>
      <c r="AH19" s="61" t="str">
        <f t="shared" si="2"/>
        <v/>
      </c>
      <c r="AI19" s="61" t="str">
        <f t="shared" si="3"/>
        <v/>
      </c>
      <c r="AJ19" s="61" t="str">
        <f t="shared" si="4"/>
        <v/>
      </c>
      <c r="AK19" s="61" t="str">
        <f t="shared" si="5"/>
        <v/>
      </c>
      <c r="AL19" s="61" t="str">
        <f t="shared" si="6"/>
        <v/>
      </c>
      <c r="AM19" s="62" t="str">
        <f t="shared" si="0"/>
        <v/>
      </c>
      <c r="AN19" s="63" t="str">
        <f t="shared" si="7"/>
        <v/>
      </c>
    </row>
    <row r="20" spans="1:40" x14ac:dyDescent="0.3">
      <c r="A20" s="15">
        <v>13</v>
      </c>
      <c r="B20" s="23">
        <f>'Liste élèves'!B20</f>
        <v>0</v>
      </c>
      <c r="C20" s="34">
        <f>'Liste élèves'!C20</f>
        <v>0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5"/>
      <c r="O20" s="45"/>
      <c r="P20" s="16"/>
      <c r="Q20" s="42"/>
      <c r="R20" s="43"/>
      <c r="S20" s="43"/>
      <c r="T20" s="16"/>
      <c r="U20" s="42"/>
      <c r="V20" s="43"/>
      <c r="W20" s="43"/>
      <c r="X20" s="16"/>
      <c r="Y20" s="42"/>
      <c r="Z20" s="43"/>
      <c r="AA20" s="43"/>
      <c r="AB20" s="16"/>
      <c r="AC20" s="17"/>
      <c r="AD20" s="16"/>
      <c r="AE20" s="18"/>
      <c r="AF20" s="45"/>
      <c r="AG20" s="61" t="str">
        <f t="shared" si="1"/>
        <v/>
      </c>
      <c r="AH20" s="61" t="str">
        <f t="shared" si="2"/>
        <v/>
      </c>
      <c r="AI20" s="61" t="str">
        <f t="shared" si="3"/>
        <v/>
      </c>
      <c r="AJ20" s="61" t="str">
        <f t="shared" si="4"/>
        <v/>
      </c>
      <c r="AK20" s="61" t="str">
        <f t="shared" si="5"/>
        <v/>
      </c>
      <c r="AL20" s="61" t="str">
        <f t="shared" si="6"/>
        <v/>
      </c>
      <c r="AM20" s="62" t="str">
        <f t="shared" si="0"/>
        <v/>
      </c>
      <c r="AN20" s="63" t="str">
        <f t="shared" si="7"/>
        <v/>
      </c>
    </row>
    <row r="21" spans="1:40" x14ac:dyDescent="0.3">
      <c r="A21" s="15">
        <v>14</v>
      </c>
      <c r="B21" s="23">
        <f>'Liste élèves'!B21</f>
        <v>0</v>
      </c>
      <c r="C21" s="34">
        <f>'Liste élèves'!C21</f>
        <v>0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5"/>
      <c r="O21" s="45"/>
      <c r="P21" s="16"/>
      <c r="Q21" s="42"/>
      <c r="R21" s="43"/>
      <c r="S21" s="43"/>
      <c r="T21" s="16"/>
      <c r="U21" s="42"/>
      <c r="V21" s="43"/>
      <c r="W21" s="43"/>
      <c r="X21" s="16"/>
      <c r="Y21" s="42"/>
      <c r="Z21" s="43"/>
      <c r="AA21" s="43"/>
      <c r="AB21" s="16"/>
      <c r="AC21" s="17"/>
      <c r="AD21" s="16"/>
      <c r="AE21" s="18"/>
      <c r="AF21" s="45"/>
      <c r="AG21" s="61" t="str">
        <f t="shared" si="1"/>
        <v/>
      </c>
      <c r="AH21" s="61" t="str">
        <f t="shared" si="2"/>
        <v/>
      </c>
      <c r="AI21" s="61" t="str">
        <f t="shared" si="3"/>
        <v/>
      </c>
      <c r="AJ21" s="61" t="str">
        <f t="shared" si="4"/>
        <v/>
      </c>
      <c r="AK21" s="61" t="str">
        <f t="shared" si="5"/>
        <v/>
      </c>
      <c r="AL21" s="61" t="str">
        <f t="shared" si="6"/>
        <v/>
      </c>
      <c r="AM21" s="62" t="str">
        <f t="shared" si="0"/>
        <v/>
      </c>
      <c r="AN21" s="63" t="str">
        <f t="shared" si="7"/>
        <v/>
      </c>
    </row>
    <row r="22" spans="1:40" x14ac:dyDescent="0.3">
      <c r="A22" s="15">
        <v>15</v>
      </c>
      <c r="B22" s="23">
        <f>'Liste élèves'!B22</f>
        <v>0</v>
      </c>
      <c r="C22" s="34">
        <f>'Liste élèves'!C22</f>
        <v>0</v>
      </c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5"/>
      <c r="O22" s="45"/>
      <c r="P22" s="16"/>
      <c r="Q22" s="42"/>
      <c r="R22" s="43"/>
      <c r="S22" s="43"/>
      <c r="T22" s="16"/>
      <c r="U22" s="42"/>
      <c r="V22" s="43"/>
      <c r="W22" s="43"/>
      <c r="X22" s="16"/>
      <c r="Y22" s="42"/>
      <c r="Z22" s="43"/>
      <c r="AA22" s="43"/>
      <c r="AB22" s="16"/>
      <c r="AC22" s="17"/>
      <c r="AD22" s="16"/>
      <c r="AE22" s="18"/>
      <c r="AF22" s="45"/>
      <c r="AG22" s="61" t="str">
        <f t="shared" si="1"/>
        <v/>
      </c>
      <c r="AH22" s="61" t="str">
        <f t="shared" si="2"/>
        <v/>
      </c>
      <c r="AI22" s="61" t="str">
        <f t="shared" si="3"/>
        <v/>
      </c>
      <c r="AJ22" s="61" t="str">
        <f t="shared" si="4"/>
        <v/>
      </c>
      <c r="AK22" s="61" t="str">
        <f t="shared" si="5"/>
        <v/>
      </c>
      <c r="AL22" s="61" t="str">
        <f t="shared" si="6"/>
        <v/>
      </c>
      <c r="AM22" s="62" t="str">
        <f t="shared" si="0"/>
        <v/>
      </c>
      <c r="AN22" s="63" t="str">
        <f t="shared" si="7"/>
        <v/>
      </c>
    </row>
    <row r="23" spans="1:40" x14ac:dyDescent="0.3">
      <c r="A23" s="15">
        <v>16</v>
      </c>
      <c r="B23" s="23">
        <f>'Liste élèves'!B23</f>
        <v>0</v>
      </c>
      <c r="C23" s="34">
        <f>'Liste élèves'!C23</f>
        <v>0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5"/>
      <c r="O23" s="45"/>
      <c r="P23" s="16"/>
      <c r="Q23" s="42"/>
      <c r="R23" s="43"/>
      <c r="S23" s="43"/>
      <c r="T23" s="16"/>
      <c r="U23" s="42"/>
      <c r="V23" s="43"/>
      <c r="W23" s="43"/>
      <c r="X23" s="16"/>
      <c r="Y23" s="42"/>
      <c r="Z23" s="43"/>
      <c r="AA23" s="43"/>
      <c r="AB23" s="16"/>
      <c r="AC23" s="17"/>
      <c r="AD23" s="16"/>
      <c r="AE23" s="18"/>
      <c r="AF23" s="45"/>
      <c r="AG23" s="61" t="str">
        <f t="shared" si="1"/>
        <v/>
      </c>
      <c r="AH23" s="61" t="str">
        <f t="shared" si="2"/>
        <v/>
      </c>
      <c r="AI23" s="61" t="str">
        <f t="shared" si="3"/>
        <v/>
      </c>
      <c r="AJ23" s="61" t="str">
        <f t="shared" si="4"/>
        <v/>
      </c>
      <c r="AK23" s="61" t="str">
        <f t="shared" si="5"/>
        <v/>
      </c>
      <c r="AL23" s="61" t="str">
        <f t="shared" si="6"/>
        <v/>
      </c>
      <c r="AM23" s="62" t="str">
        <f t="shared" si="0"/>
        <v/>
      </c>
      <c r="AN23" s="63" t="str">
        <f t="shared" si="7"/>
        <v/>
      </c>
    </row>
    <row r="24" spans="1:40" x14ac:dyDescent="0.3">
      <c r="A24" s="15">
        <v>17</v>
      </c>
      <c r="B24" s="23">
        <f>'Liste élèves'!B24</f>
        <v>0</v>
      </c>
      <c r="C24" s="34">
        <f>'Liste élèves'!C24</f>
        <v>0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5"/>
      <c r="O24" s="45"/>
      <c r="P24" s="16"/>
      <c r="Q24" s="42"/>
      <c r="R24" s="43"/>
      <c r="S24" s="43"/>
      <c r="T24" s="16"/>
      <c r="U24" s="42"/>
      <c r="V24" s="43"/>
      <c r="W24" s="43"/>
      <c r="X24" s="16"/>
      <c r="Y24" s="42"/>
      <c r="Z24" s="43"/>
      <c r="AA24" s="43"/>
      <c r="AB24" s="16"/>
      <c r="AC24" s="17"/>
      <c r="AD24" s="16"/>
      <c r="AE24" s="18"/>
      <c r="AF24" s="45"/>
      <c r="AG24" s="61" t="str">
        <f t="shared" si="1"/>
        <v/>
      </c>
      <c r="AH24" s="61" t="str">
        <f t="shared" si="2"/>
        <v/>
      </c>
      <c r="AI24" s="61" t="str">
        <f t="shared" si="3"/>
        <v/>
      </c>
      <c r="AJ24" s="61" t="str">
        <f t="shared" si="4"/>
        <v/>
      </c>
      <c r="AK24" s="61" t="str">
        <f t="shared" si="5"/>
        <v/>
      </c>
      <c r="AL24" s="61" t="str">
        <f t="shared" si="6"/>
        <v/>
      </c>
      <c r="AM24" s="62" t="str">
        <f t="shared" si="0"/>
        <v/>
      </c>
      <c r="AN24" s="63" t="str">
        <f t="shared" si="7"/>
        <v/>
      </c>
    </row>
    <row r="25" spans="1:40" x14ac:dyDescent="0.3">
      <c r="A25" s="15">
        <v>18</v>
      </c>
      <c r="B25" s="23">
        <f>'Liste élèves'!B25</f>
        <v>0</v>
      </c>
      <c r="C25" s="34">
        <f>'Liste élèves'!C25</f>
        <v>0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5"/>
      <c r="O25" s="45"/>
      <c r="P25" s="16"/>
      <c r="Q25" s="42"/>
      <c r="R25" s="43"/>
      <c r="S25" s="43"/>
      <c r="T25" s="16"/>
      <c r="U25" s="42"/>
      <c r="V25" s="43"/>
      <c r="W25" s="43"/>
      <c r="X25" s="16"/>
      <c r="Y25" s="42"/>
      <c r="Z25" s="43"/>
      <c r="AA25" s="43"/>
      <c r="AB25" s="16"/>
      <c r="AC25" s="17"/>
      <c r="AD25" s="16"/>
      <c r="AE25" s="18"/>
      <c r="AF25" s="45"/>
      <c r="AG25" s="61" t="str">
        <f t="shared" si="1"/>
        <v/>
      </c>
      <c r="AH25" s="61" t="str">
        <f t="shared" si="2"/>
        <v/>
      </c>
      <c r="AI25" s="61" t="str">
        <f t="shared" si="3"/>
        <v/>
      </c>
      <c r="AJ25" s="61" t="str">
        <f t="shared" si="4"/>
        <v/>
      </c>
      <c r="AK25" s="61" t="str">
        <f t="shared" si="5"/>
        <v/>
      </c>
      <c r="AL25" s="61" t="str">
        <f t="shared" si="6"/>
        <v/>
      </c>
      <c r="AM25" s="62" t="str">
        <f t="shared" si="0"/>
        <v/>
      </c>
      <c r="AN25" s="63" t="str">
        <f t="shared" si="7"/>
        <v/>
      </c>
    </row>
    <row r="26" spans="1:40" x14ac:dyDescent="0.3">
      <c r="A26" s="15">
        <v>19</v>
      </c>
      <c r="B26" s="23">
        <f>'Liste élèves'!B26</f>
        <v>0</v>
      </c>
      <c r="C26" s="34">
        <f>'Liste élèves'!C26</f>
        <v>0</v>
      </c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5"/>
      <c r="O26" s="45"/>
      <c r="P26" s="16"/>
      <c r="Q26" s="42"/>
      <c r="R26" s="43"/>
      <c r="S26" s="43"/>
      <c r="T26" s="16"/>
      <c r="U26" s="42"/>
      <c r="V26" s="43"/>
      <c r="W26" s="43"/>
      <c r="X26" s="16"/>
      <c r="Y26" s="42"/>
      <c r="Z26" s="43"/>
      <c r="AA26" s="43"/>
      <c r="AB26" s="16"/>
      <c r="AC26" s="17"/>
      <c r="AD26" s="16"/>
      <c r="AE26" s="18"/>
      <c r="AF26" s="45"/>
      <c r="AG26" s="61" t="str">
        <f t="shared" si="1"/>
        <v/>
      </c>
      <c r="AH26" s="61" t="str">
        <f t="shared" si="2"/>
        <v/>
      </c>
      <c r="AI26" s="61" t="str">
        <f t="shared" si="3"/>
        <v/>
      </c>
      <c r="AJ26" s="61" t="str">
        <f t="shared" si="4"/>
        <v/>
      </c>
      <c r="AK26" s="61" t="str">
        <f t="shared" si="5"/>
        <v/>
      </c>
      <c r="AL26" s="61" t="str">
        <f t="shared" si="6"/>
        <v/>
      </c>
      <c r="AM26" s="62" t="str">
        <f t="shared" si="0"/>
        <v/>
      </c>
      <c r="AN26" s="63" t="str">
        <f t="shared" si="7"/>
        <v/>
      </c>
    </row>
    <row r="27" spans="1:40" x14ac:dyDescent="0.3">
      <c r="A27" s="15">
        <v>20</v>
      </c>
      <c r="B27" s="23">
        <f>'Liste élèves'!B27</f>
        <v>0</v>
      </c>
      <c r="C27" s="34">
        <f>'Liste élèves'!C27</f>
        <v>0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5"/>
      <c r="O27" s="45"/>
      <c r="P27" s="16"/>
      <c r="Q27" s="42"/>
      <c r="R27" s="43"/>
      <c r="S27" s="43"/>
      <c r="T27" s="16"/>
      <c r="U27" s="42"/>
      <c r="V27" s="43"/>
      <c r="W27" s="43"/>
      <c r="X27" s="16"/>
      <c r="Y27" s="42"/>
      <c r="Z27" s="43"/>
      <c r="AA27" s="43"/>
      <c r="AB27" s="16"/>
      <c r="AC27" s="17"/>
      <c r="AD27" s="16"/>
      <c r="AE27" s="18"/>
      <c r="AF27" s="45"/>
      <c r="AG27" s="61" t="str">
        <f t="shared" si="1"/>
        <v/>
      </c>
      <c r="AH27" s="61" t="str">
        <f t="shared" si="2"/>
        <v/>
      </c>
      <c r="AI27" s="61" t="str">
        <f t="shared" si="3"/>
        <v/>
      </c>
      <c r="AJ27" s="61" t="str">
        <f t="shared" si="4"/>
        <v/>
      </c>
      <c r="AK27" s="61" t="str">
        <f t="shared" si="5"/>
        <v/>
      </c>
      <c r="AL27" s="61" t="str">
        <f t="shared" si="6"/>
        <v/>
      </c>
      <c r="AM27" s="62" t="str">
        <f t="shared" si="0"/>
        <v/>
      </c>
      <c r="AN27" s="63" t="str">
        <f t="shared" si="7"/>
        <v/>
      </c>
    </row>
    <row r="28" spans="1:40" x14ac:dyDescent="0.3">
      <c r="A28" s="15">
        <v>21</v>
      </c>
      <c r="B28" s="23">
        <f>'Liste élèves'!B28</f>
        <v>0</v>
      </c>
      <c r="C28" s="34">
        <f>'Liste élèves'!C28</f>
        <v>0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5"/>
      <c r="O28" s="45"/>
      <c r="P28" s="16"/>
      <c r="Q28" s="42"/>
      <c r="R28" s="43"/>
      <c r="S28" s="43"/>
      <c r="T28" s="16"/>
      <c r="U28" s="42"/>
      <c r="V28" s="43"/>
      <c r="W28" s="43"/>
      <c r="X28" s="16"/>
      <c r="Y28" s="42"/>
      <c r="Z28" s="43"/>
      <c r="AA28" s="43"/>
      <c r="AB28" s="16"/>
      <c r="AC28" s="17"/>
      <c r="AD28" s="16"/>
      <c r="AE28" s="18"/>
      <c r="AF28" s="45"/>
      <c r="AG28" s="61" t="str">
        <f t="shared" si="1"/>
        <v/>
      </c>
      <c r="AH28" s="61" t="str">
        <f t="shared" si="2"/>
        <v/>
      </c>
      <c r="AI28" s="61" t="str">
        <f t="shared" si="3"/>
        <v/>
      </c>
      <c r="AJ28" s="61" t="str">
        <f t="shared" si="4"/>
        <v/>
      </c>
      <c r="AK28" s="61" t="str">
        <f t="shared" si="5"/>
        <v/>
      </c>
      <c r="AL28" s="61" t="str">
        <f t="shared" si="6"/>
        <v/>
      </c>
      <c r="AM28" s="62" t="str">
        <f t="shared" si="0"/>
        <v/>
      </c>
      <c r="AN28" s="63" t="str">
        <f t="shared" si="7"/>
        <v/>
      </c>
    </row>
    <row r="29" spans="1:40" x14ac:dyDescent="0.3">
      <c r="A29" s="15">
        <v>22</v>
      </c>
      <c r="B29" s="23">
        <f>'Liste élèves'!B29</f>
        <v>0</v>
      </c>
      <c r="C29" s="34">
        <f>'Liste élèves'!C29</f>
        <v>0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5"/>
      <c r="O29" s="45"/>
      <c r="P29" s="16"/>
      <c r="Q29" s="42"/>
      <c r="R29" s="43"/>
      <c r="S29" s="43"/>
      <c r="T29" s="16"/>
      <c r="U29" s="42"/>
      <c r="V29" s="43"/>
      <c r="W29" s="43"/>
      <c r="X29" s="16"/>
      <c r="Y29" s="42"/>
      <c r="Z29" s="43"/>
      <c r="AA29" s="43"/>
      <c r="AB29" s="16"/>
      <c r="AC29" s="17"/>
      <c r="AD29" s="16"/>
      <c r="AE29" s="18"/>
      <c r="AF29" s="45"/>
      <c r="AG29" s="61" t="str">
        <f t="shared" si="1"/>
        <v/>
      </c>
      <c r="AH29" s="61" t="str">
        <f t="shared" si="2"/>
        <v/>
      </c>
      <c r="AI29" s="61" t="str">
        <f t="shared" si="3"/>
        <v/>
      </c>
      <c r="AJ29" s="61" t="str">
        <f t="shared" si="4"/>
        <v/>
      </c>
      <c r="AK29" s="61" t="str">
        <f t="shared" si="5"/>
        <v/>
      </c>
      <c r="AL29" s="61" t="str">
        <f t="shared" si="6"/>
        <v/>
      </c>
      <c r="AM29" s="62" t="str">
        <f t="shared" si="0"/>
        <v/>
      </c>
      <c r="AN29" s="63" t="str">
        <f t="shared" si="7"/>
        <v/>
      </c>
    </row>
    <row r="30" spans="1:40" x14ac:dyDescent="0.3">
      <c r="A30" s="19" t="s">
        <v>3</v>
      </c>
      <c r="B30" s="23">
        <f>'Liste élèves'!B30</f>
        <v>0</v>
      </c>
      <c r="C30" s="34">
        <f>'Liste élèves'!C30</f>
        <v>0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5"/>
      <c r="O30" s="45"/>
      <c r="P30" s="16"/>
      <c r="Q30" s="42"/>
      <c r="R30" s="43"/>
      <c r="S30" s="43"/>
      <c r="T30" s="16"/>
      <c r="U30" s="42"/>
      <c r="V30" s="43"/>
      <c r="W30" s="43"/>
      <c r="X30" s="16"/>
      <c r="Y30" s="42"/>
      <c r="Z30" s="43"/>
      <c r="AA30" s="43"/>
      <c r="AB30" s="16"/>
      <c r="AC30" s="17"/>
      <c r="AD30" s="16"/>
      <c r="AE30" s="18"/>
      <c r="AF30" s="45"/>
      <c r="AG30" s="61" t="str">
        <f t="shared" si="1"/>
        <v/>
      </c>
      <c r="AH30" s="61" t="str">
        <f t="shared" si="2"/>
        <v/>
      </c>
      <c r="AI30" s="61" t="str">
        <f t="shared" si="3"/>
        <v/>
      </c>
      <c r="AJ30" s="61" t="str">
        <f t="shared" si="4"/>
        <v/>
      </c>
      <c r="AK30" s="61" t="str">
        <f t="shared" si="5"/>
        <v/>
      </c>
      <c r="AL30" s="61" t="str">
        <f t="shared" si="6"/>
        <v/>
      </c>
      <c r="AM30" s="62" t="str">
        <f t="shared" si="0"/>
        <v/>
      </c>
      <c r="AN30" s="63" t="str">
        <f t="shared" si="7"/>
        <v/>
      </c>
    </row>
    <row r="31" spans="1:40" x14ac:dyDescent="0.3">
      <c r="A31" s="19" t="s">
        <v>4</v>
      </c>
      <c r="B31" s="23">
        <f>'Liste élèves'!B31</f>
        <v>0</v>
      </c>
      <c r="C31" s="34">
        <f>'Liste élèves'!C31</f>
        <v>0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5"/>
      <c r="O31" s="45"/>
      <c r="P31" s="16"/>
      <c r="Q31" s="42"/>
      <c r="R31" s="43"/>
      <c r="S31" s="43"/>
      <c r="T31" s="16"/>
      <c r="U31" s="42"/>
      <c r="V31" s="43"/>
      <c r="W31" s="43"/>
      <c r="X31" s="16"/>
      <c r="Y31" s="42"/>
      <c r="Z31" s="43"/>
      <c r="AA31" s="43"/>
      <c r="AB31" s="16"/>
      <c r="AC31" s="17"/>
      <c r="AD31" s="16"/>
      <c r="AE31" s="18"/>
      <c r="AF31" s="45"/>
      <c r="AG31" s="61" t="str">
        <f t="shared" si="1"/>
        <v/>
      </c>
      <c r="AH31" s="61" t="str">
        <f t="shared" si="2"/>
        <v/>
      </c>
      <c r="AI31" s="61" t="str">
        <f t="shared" si="3"/>
        <v/>
      </c>
      <c r="AJ31" s="61" t="str">
        <f t="shared" si="4"/>
        <v/>
      </c>
      <c r="AK31" s="61" t="str">
        <f t="shared" si="5"/>
        <v/>
      </c>
      <c r="AL31" s="61" t="str">
        <f t="shared" si="6"/>
        <v/>
      </c>
      <c r="AM31" s="62" t="str">
        <f t="shared" si="0"/>
        <v/>
      </c>
      <c r="AN31" s="63" t="str">
        <f t="shared" si="7"/>
        <v/>
      </c>
    </row>
    <row r="32" spans="1:40" x14ac:dyDescent="0.3">
      <c r="A32" s="19" t="s">
        <v>5</v>
      </c>
      <c r="B32" s="23">
        <f>'Liste élèves'!B32</f>
        <v>0</v>
      </c>
      <c r="C32" s="34">
        <f>'Liste élèves'!C32</f>
        <v>0</v>
      </c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5"/>
      <c r="O32" s="45"/>
      <c r="P32" s="16"/>
      <c r="Q32" s="42"/>
      <c r="R32" s="43"/>
      <c r="S32" s="43"/>
      <c r="T32" s="16"/>
      <c r="U32" s="42"/>
      <c r="V32" s="43"/>
      <c r="W32" s="43"/>
      <c r="X32" s="16"/>
      <c r="Y32" s="42"/>
      <c r="Z32" s="43"/>
      <c r="AA32" s="43"/>
      <c r="AB32" s="16"/>
      <c r="AC32" s="17"/>
      <c r="AD32" s="16"/>
      <c r="AE32" s="18"/>
      <c r="AF32" s="45"/>
      <c r="AG32" s="61" t="str">
        <f t="shared" si="1"/>
        <v/>
      </c>
      <c r="AH32" s="61" t="str">
        <f t="shared" si="2"/>
        <v/>
      </c>
      <c r="AI32" s="61" t="str">
        <f t="shared" si="3"/>
        <v/>
      </c>
      <c r="AJ32" s="61" t="str">
        <f t="shared" si="4"/>
        <v/>
      </c>
      <c r="AK32" s="61" t="str">
        <f t="shared" si="5"/>
        <v/>
      </c>
      <c r="AL32" s="61" t="str">
        <f t="shared" si="6"/>
        <v/>
      </c>
      <c r="AM32" s="62" t="str">
        <f t="shared" si="0"/>
        <v/>
      </c>
      <c r="AN32" s="63" t="str">
        <f t="shared" si="7"/>
        <v/>
      </c>
    </row>
    <row r="33" spans="1:40" x14ac:dyDescent="0.3">
      <c r="A33" s="19" t="s">
        <v>6</v>
      </c>
      <c r="B33" s="23">
        <f>'Liste élèves'!B33</f>
        <v>0</v>
      </c>
      <c r="C33" s="34">
        <f>'Liste élèves'!C33</f>
        <v>0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5"/>
      <c r="O33" s="45"/>
      <c r="P33" s="16"/>
      <c r="Q33" s="42"/>
      <c r="R33" s="43"/>
      <c r="S33" s="43"/>
      <c r="T33" s="16"/>
      <c r="U33" s="42"/>
      <c r="V33" s="43"/>
      <c r="W33" s="43"/>
      <c r="X33" s="16"/>
      <c r="Y33" s="42"/>
      <c r="Z33" s="43"/>
      <c r="AA33" s="43"/>
      <c r="AB33" s="16"/>
      <c r="AC33" s="17"/>
      <c r="AD33" s="16"/>
      <c r="AE33" s="18"/>
      <c r="AF33" s="45"/>
      <c r="AG33" s="61" t="str">
        <f t="shared" si="1"/>
        <v/>
      </c>
      <c r="AH33" s="61" t="str">
        <f t="shared" si="2"/>
        <v/>
      </c>
      <c r="AI33" s="61" t="str">
        <f t="shared" si="3"/>
        <v/>
      </c>
      <c r="AJ33" s="61" t="str">
        <f t="shared" si="4"/>
        <v/>
      </c>
      <c r="AK33" s="61" t="str">
        <f t="shared" si="5"/>
        <v/>
      </c>
      <c r="AL33" s="61" t="str">
        <f t="shared" si="6"/>
        <v/>
      </c>
      <c r="AM33" s="62" t="str">
        <f t="shared" si="0"/>
        <v/>
      </c>
      <c r="AN33" s="63" t="str">
        <f t="shared" si="7"/>
        <v/>
      </c>
    </row>
    <row r="34" spans="1:40" x14ac:dyDescent="0.3">
      <c r="A34" s="19" t="s">
        <v>7</v>
      </c>
      <c r="B34" s="23">
        <f>'Liste élèves'!B34</f>
        <v>0</v>
      </c>
      <c r="C34" s="34">
        <f>'Liste élèves'!C34</f>
        <v>0</v>
      </c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5"/>
      <c r="O34" s="45"/>
      <c r="P34" s="16"/>
      <c r="Q34" s="42"/>
      <c r="R34" s="43"/>
      <c r="S34" s="43"/>
      <c r="T34" s="16"/>
      <c r="U34" s="42"/>
      <c r="V34" s="43"/>
      <c r="W34" s="43"/>
      <c r="X34" s="16"/>
      <c r="Y34" s="42"/>
      <c r="Z34" s="43"/>
      <c r="AA34" s="43"/>
      <c r="AB34" s="16"/>
      <c r="AC34" s="17"/>
      <c r="AD34" s="16"/>
      <c r="AE34" s="18"/>
      <c r="AF34" s="45"/>
      <c r="AG34" s="61" t="str">
        <f t="shared" si="1"/>
        <v/>
      </c>
      <c r="AH34" s="61" t="str">
        <f t="shared" si="2"/>
        <v/>
      </c>
      <c r="AI34" s="61" t="str">
        <f t="shared" si="3"/>
        <v/>
      </c>
      <c r="AJ34" s="61" t="str">
        <f t="shared" si="4"/>
        <v/>
      </c>
      <c r="AK34" s="61" t="str">
        <f t="shared" si="5"/>
        <v/>
      </c>
      <c r="AL34" s="61" t="str">
        <f t="shared" si="6"/>
        <v/>
      </c>
      <c r="AM34" s="62" t="str">
        <f t="shared" si="0"/>
        <v/>
      </c>
      <c r="AN34" s="63" t="str">
        <f t="shared" si="7"/>
        <v/>
      </c>
    </row>
    <row r="35" spans="1:40" x14ac:dyDescent="0.3">
      <c r="A35" s="19" t="s">
        <v>8</v>
      </c>
      <c r="B35" s="23">
        <f>'Liste élèves'!B35</f>
        <v>0</v>
      </c>
      <c r="C35" s="34">
        <f>'Liste élèves'!C35</f>
        <v>0</v>
      </c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5"/>
      <c r="O35" s="45"/>
      <c r="P35" s="16"/>
      <c r="Q35" s="42"/>
      <c r="R35" s="43"/>
      <c r="S35" s="43"/>
      <c r="T35" s="16"/>
      <c r="U35" s="42"/>
      <c r="V35" s="43"/>
      <c r="W35" s="43"/>
      <c r="X35" s="16"/>
      <c r="Y35" s="42"/>
      <c r="Z35" s="43"/>
      <c r="AA35" s="43"/>
      <c r="AB35" s="16"/>
      <c r="AC35" s="17"/>
      <c r="AD35" s="16"/>
      <c r="AE35" s="18"/>
      <c r="AF35" s="45"/>
      <c r="AG35" s="61" t="str">
        <f t="shared" si="1"/>
        <v/>
      </c>
      <c r="AH35" s="61" t="str">
        <f t="shared" si="2"/>
        <v/>
      </c>
      <c r="AI35" s="61" t="str">
        <f t="shared" si="3"/>
        <v/>
      </c>
      <c r="AJ35" s="61" t="str">
        <f t="shared" si="4"/>
        <v/>
      </c>
      <c r="AK35" s="61" t="str">
        <f t="shared" si="5"/>
        <v/>
      </c>
      <c r="AL35" s="61" t="str">
        <f t="shared" si="6"/>
        <v/>
      </c>
      <c r="AM35" s="62" t="str">
        <f t="shared" si="0"/>
        <v/>
      </c>
      <c r="AN35" s="63" t="str">
        <f t="shared" si="7"/>
        <v/>
      </c>
    </row>
    <row r="36" spans="1:40" x14ac:dyDescent="0.3">
      <c r="A36" s="19" t="s">
        <v>9</v>
      </c>
      <c r="B36" s="23">
        <f>'Liste élèves'!B36</f>
        <v>0</v>
      </c>
      <c r="C36" s="34">
        <f>'Liste élèves'!C36</f>
        <v>0</v>
      </c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5"/>
      <c r="O36" s="45"/>
      <c r="P36" s="16"/>
      <c r="Q36" s="42"/>
      <c r="R36" s="43"/>
      <c r="S36" s="43"/>
      <c r="T36" s="16"/>
      <c r="U36" s="42"/>
      <c r="V36" s="43"/>
      <c r="W36" s="43"/>
      <c r="X36" s="16"/>
      <c r="Y36" s="42"/>
      <c r="Z36" s="43"/>
      <c r="AA36" s="43"/>
      <c r="AB36" s="16"/>
      <c r="AC36" s="17"/>
      <c r="AD36" s="16"/>
      <c r="AE36" s="18"/>
      <c r="AF36" s="45"/>
      <c r="AG36" s="61" t="str">
        <f t="shared" si="1"/>
        <v/>
      </c>
      <c r="AH36" s="61" t="str">
        <f t="shared" si="2"/>
        <v/>
      </c>
      <c r="AI36" s="61" t="str">
        <f t="shared" si="3"/>
        <v/>
      </c>
      <c r="AJ36" s="61" t="str">
        <f t="shared" si="4"/>
        <v/>
      </c>
      <c r="AK36" s="61" t="str">
        <f t="shared" si="5"/>
        <v/>
      </c>
      <c r="AL36" s="61" t="str">
        <f t="shared" si="6"/>
        <v/>
      </c>
      <c r="AM36" s="62" t="str">
        <f t="shared" si="0"/>
        <v/>
      </c>
      <c r="AN36" s="63" t="str">
        <f t="shared" si="7"/>
        <v/>
      </c>
    </row>
    <row r="37" spans="1:40" x14ac:dyDescent="0.3">
      <c r="A37" s="19" t="s">
        <v>10</v>
      </c>
      <c r="B37" s="23">
        <f>'Liste élèves'!B37</f>
        <v>0</v>
      </c>
      <c r="C37" s="34">
        <f>'Liste élèves'!C37</f>
        <v>0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5"/>
      <c r="O37" s="45"/>
      <c r="P37" s="16"/>
      <c r="Q37" s="42"/>
      <c r="R37" s="43"/>
      <c r="S37" s="43"/>
      <c r="T37" s="16"/>
      <c r="U37" s="42"/>
      <c r="V37" s="43"/>
      <c r="W37" s="43"/>
      <c r="X37" s="16"/>
      <c r="Y37" s="42"/>
      <c r="Z37" s="43"/>
      <c r="AA37" s="43"/>
      <c r="AB37" s="16"/>
      <c r="AC37" s="17"/>
      <c r="AD37" s="16"/>
      <c r="AE37" s="18"/>
      <c r="AF37" s="45"/>
      <c r="AG37" s="61" t="str">
        <f t="shared" si="1"/>
        <v/>
      </c>
      <c r="AH37" s="61" t="str">
        <f t="shared" si="2"/>
        <v/>
      </c>
      <c r="AI37" s="61" t="str">
        <f t="shared" si="3"/>
        <v/>
      </c>
      <c r="AJ37" s="61" t="str">
        <f t="shared" si="4"/>
        <v/>
      </c>
      <c r="AK37" s="61" t="str">
        <f t="shared" si="5"/>
        <v/>
      </c>
      <c r="AL37" s="61" t="str">
        <f t="shared" si="6"/>
        <v/>
      </c>
      <c r="AM37" s="62" t="str">
        <f t="shared" si="0"/>
        <v/>
      </c>
      <c r="AN37" s="63" t="str">
        <f t="shared" si="7"/>
        <v/>
      </c>
    </row>
    <row r="38" spans="1:40" x14ac:dyDescent="0.3">
      <c r="A38" s="19" t="s">
        <v>11</v>
      </c>
      <c r="B38" s="23">
        <f>'Liste élèves'!B38</f>
        <v>0</v>
      </c>
      <c r="C38" s="34">
        <f>'Liste élèves'!C38</f>
        <v>0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5"/>
      <c r="O38" s="45"/>
      <c r="P38" s="16"/>
      <c r="Q38" s="42"/>
      <c r="R38" s="43"/>
      <c r="S38" s="43"/>
      <c r="T38" s="16"/>
      <c r="U38" s="42"/>
      <c r="V38" s="43"/>
      <c r="W38" s="43"/>
      <c r="X38" s="16"/>
      <c r="Y38" s="42"/>
      <c r="Z38" s="43"/>
      <c r="AA38" s="43"/>
      <c r="AB38" s="16"/>
      <c r="AC38" s="17"/>
      <c r="AD38" s="16"/>
      <c r="AE38" s="18"/>
      <c r="AF38" s="45"/>
      <c r="AG38" s="61" t="str">
        <f t="shared" si="1"/>
        <v/>
      </c>
      <c r="AH38" s="61" t="str">
        <f t="shared" si="2"/>
        <v/>
      </c>
      <c r="AI38" s="61" t="str">
        <f t="shared" si="3"/>
        <v/>
      </c>
      <c r="AJ38" s="61" t="str">
        <f t="shared" si="4"/>
        <v/>
      </c>
      <c r="AK38" s="61" t="str">
        <f t="shared" si="5"/>
        <v/>
      </c>
      <c r="AL38" s="61" t="str">
        <f t="shared" si="6"/>
        <v/>
      </c>
      <c r="AM38" s="62" t="str">
        <f t="shared" si="0"/>
        <v/>
      </c>
      <c r="AN38" s="63" t="str">
        <f t="shared" si="7"/>
        <v/>
      </c>
    </row>
    <row r="39" spans="1:40" x14ac:dyDescent="0.3">
      <c r="A39" s="19" t="s">
        <v>12</v>
      </c>
      <c r="B39" s="23">
        <f>'Liste élèves'!B39</f>
        <v>0</v>
      </c>
      <c r="C39" s="34">
        <f>'Liste élèves'!C39</f>
        <v>0</v>
      </c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5"/>
      <c r="O39" s="45"/>
      <c r="P39" s="16"/>
      <c r="Q39" s="42"/>
      <c r="R39" s="43"/>
      <c r="S39" s="43"/>
      <c r="T39" s="16"/>
      <c r="U39" s="42"/>
      <c r="V39" s="43"/>
      <c r="W39" s="43"/>
      <c r="X39" s="16"/>
      <c r="Y39" s="42"/>
      <c r="Z39" s="43"/>
      <c r="AA39" s="43"/>
      <c r="AB39" s="16"/>
      <c r="AC39" s="17"/>
      <c r="AD39" s="16"/>
      <c r="AE39" s="18"/>
      <c r="AF39" s="45"/>
      <c r="AG39" s="61" t="str">
        <f t="shared" si="1"/>
        <v/>
      </c>
      <c r="AH39" s="61" t="str">
        <f t="shared" si="2"/>
        <v/>
      </c>
      <c r="AI39" s="61" t="str">
        <f t="shared" si="3"/>
        <v/>
      </c>
      <c r="AJ39" s="61" t="str">
        <f t="shared" si="4"/>
        <v/>
      </c>
      <c r="AK39" s="61" t="str">
        <f t="shared" si="5"/>
        <v/>
      </c>
      <c r="AL39" s="61" t="str">
        <f t="shared" si="6"/>
        <v/>
      </c>
      <c r="AM39" s="62" t="str">
        <f t="shared" si="0"/>
        <v/>
      </c>
      <c r="AN39" s="63" t="str">
        <f t="shared" si="7"/>
        <v/>
      </c>
    </row>
    <row r="40" spans="1:40" x14ac:dyDescent="0.3">
      <c r="A40" s="19" t="s">
        <v>13</v>
      </c>
      <c r="B40" s="23">
        <f>'Liste élèves'!B40</f>
        <v>0</v>
      </c>
      <c r="C40" s="34">
        <f>'Liste élèves'!C40</f>
        <v>0</v>
      </c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5"/>
      <c r="O40" s="45"/>
      <c r="P40" s="16"/>
      <c r="Q40" s="42"/>
      <c r="R40" s="43"/>
      <c r="S40" s="43"/>
      <c r="T40" s="16"/>
      <c r="U40" s="42"/>
      <c r="V40" s="43"/>
      <c r="W40" s="43"/>
      <c r="X40" s="16"/>
      <c r="Y40" s="42"/>
      <c r="Z40" s="43"/>
      <c r="AA40" s="43"/>
      <c r="AB40" s="16"/>
      <c r="AC40" s="17"/>
      <c r="AD40" s="16"/>
      <c r="AE40" s="18"/>
      <c r="AF40" s="45"/>
      <c r="AG40" s="61" t="str">
        <f t="shared" si="1"/>
        <v/>
      </c>
      <c r="AH40" s="61" t="str">
        <f t="shared" si="2"/>
        <v/>
      </c>
      <c r="AI40" s="61" t="str">
        <f t="shared" si="3"/>
        <v/>
      </c>
      <c r="AJ40" s="61" t="str">
        <f t="shared" si="4"/>
        <v/>
      </c>
      <c r="AK40" s="61" t="str">
        <f t="shared" si="5"/>
        <v/>
      </c>
      <c r="AL40" s="61" t="str">
        <f t="shared" si="6"/>
        <v/>
      </c>
      <c r="AM40" s="62" t="str">
        <f t="shared" si="0"/>
        <v/>
      </c>
      <c r="AN40" s="63" t="str">
        <f t="shared" si="7"/>
        <v/>
      </c>
    </row>
    <row r="41" spans="1:40" x14ac:dyDescent="0.3">
      <c r="A41" s="19" t="s">
        <v>14</v>
      </c>
      <c r="B41" s="23">
        <f>'Liste élèves'!B41</f>
        <v>0</v>
      </c>
      <c r="C41" s="34">
        <f>'Liste élèves'!C41</f>
        <v>0</v>
      </c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5"/>
      <c r="O41" s="45"/>
      <c r="P41" s="16"/>
      <c r="Q41" s="42"/>
      <c r="R41" s="43"/>
      <c r="S41" s="43"/>
      <c r="T41" s="16"/>
      <c r="U41" s="42"/>
      <c r="V41" s="43"/>
      <c r="W41" s="43"/>
      <c r="X41" s="16"/>
      <c r="Y41" s="42"/>
      <c r="Z41" s="43"/>
      <c r="AA41" s="43"/>
      <c r="AB41" s="16"/>
      <c r="AC41" s="17"/>
      <c r="AD41" s="16"/>
      <c r="AE41" s="18"/>
      <c r="AF41" s="45"/>
      <c r="AG41" s="61" t="str">
        <f t="shared" si="1"/>
        <v/>
      </c>
      <c r="AH41" s="61" t="str">
        <f t="shared" si="2"/>
        <v/>
      </c>
      <c r="AI41" s="61" t="str">
        <f t="shared" si="3"/>
        <v/>
      </c>
      <c r="AJ41" s="61" t="str">
        <f t="shared" si="4"/>
        <v/>
      </c>
      <c r="AK41" s="61" t="str">
        <f t="shared" si="5"/>
        <v/>
      </c>
      <c r="AL41" s="61" t="str">
        <f t="shared" si="6"/>
        <v/>
      </c>
      <c r="AM41" s="62" t="str">
        <f t="shared" si="0"/>
        <v/>
      </c>
      <c r="AN41" s="63" t="str">
        <f t="shared" si="7"/>
        <v/>
      </c>
    </row>
    <row r="42" spans="1:40" ht="15" thickBot="1" x14ac:dyDescent="0.35">
      <c r="A42" s="19" t="s">
        <v>15</v>
      </c>
      <c r="B42" s="23">
        <f>'Liste élèves'!B42</f>
        <v>0</v>
      </c>
      <c r="C42" s="34">
        <f>'Liste élèves'!C42</f>
        <v>0</v>
      </c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150"/>
      <c r="O42" s="150"/>
      <c r="P42" s="69"/>
      <c r="Q42" s="67"/>
      <c r="R42" s="68"/>
      <c r="S42" s="68"/>
      <c r="T42" s="69"/>
      <c r="U42" s="67"/>
      <c r="V42" s="68"/>
      <c r="W42" s="68"/>
      <c r="X42" s="69"/>
      <c r="Y42" s="67"/>
      <c r="Z42" s="68"/>
      <c r="AA42" s="68"/>
      <c r="AB42" s="69"/>
      <c r="AC42" s="151"/>
      <c r="AD42" s="69"/>
      <c r="AE42" s="152"/>
      <c r="AF42" s="150"/>
      <c r="AG42" s="65" t="str">
        <f t="shared" si="1"/>
        <v/>
      </c>
      <c r="AH42" s="65" t="str">
        <f t="shared" si="2"/>
        <v/>
      </c>
      <c r="AI42" s="65" t="str">
        <f t="shared" si="3"/>
        <v/>
      </c>
      <c r="AJ42" s="65" t="str">
        <f t="shared" si="4"/>
        <v/>
      </c>
      <c r="AK42" s="65" t="str">
        <f t="shared" si="5"/>
        <v/>
      </c>
      <c r="AL42" s="65" t="str">
        <f t="shared" si="6"/>
        <v/>
      </c>
      <c r="AM42" s="153" t="str">
        <f t="shared" si="0"/>
        <v/>
      </c>
      <c r="AN42" s="154" t="str">
        <f t="shared" si="7"/>
        <v/>
      </c>
    </row>
    <row r="43" spans="1:40" ht="15.6" thickTop="1" thickBot="1" x14ac:dyDescent="0.35">
      <c r="A43" s="20"/>
      <c r="B43" s="21"/>
      <c r="C43" s="26"/>
      <c r="D43" s="144" t="str">
        <f>IFERROR(AVERAGE(D8:D42),"")</f>
        <v/>
      </c>
      <c r="E43" s="147" t="str">
        <f t="shared" ref="E43:AL43" si="8">IFERROR(AVERAGE(E8:E42),"")</f>
        <v/>
      </c>
      <c r="F43" s="147" t="str">
        <f t="shared" si="8"/>
        <v/>
      </c>
      <c r="G43" s="147" t="str">
        <f t="shared" si="8"/>
        <v/>
      </c>
      <c r="H43" s="147" t="str">
        <f t="shared" si="8"/>
        <v/>
      </c>
      <c r="I43" s="147" t="str">
        <f t="shared" si="8"/>
        <v/>
      </c>
      <c r="J43" s="147" t="str">
        <f t="shared" si="8"/>
        <v/>
      </c>
      <c r="K43" s="147" t="str">
        <f t="shared" si="8"/>
        <v/>
      </c>
      <c r="L43" s="147" t="str">
        <f t="shared" si="8"/>
        <v/>
      </c>
      <c r="M43" s="147" t="str">
        <f t="shared" si="8"/>
        <v/>
      </c>
      <c r="N43" s="145"/>
      <c r="O43" s="145"/>
      <c r="P43" s="146" t="str">
        <f t="shared" si="8"/>
        <v/>
      </c>
      <c r="Q43" s="144" t="str">
        <f t="shared" si="8"/>
        <v/>
      </c>
      <c r="R43" s="147" t="str">
        <f t="shared" si="8"/>
        <v/>
      </c>
      <c r="S43" s="147" t="str">
        <f t="shared" si="8"/>
        <v/>
      </c>
      <c r="T43" s="146" t="str">
        <f t="shared" si="8"/>
        <v/>
      </c>
      <c r="U43" s="144" t="str">
        <f t="shared" si="8"/>
        <v/>
      </c>
      <c r="V43" s="145" t="str">
        <f t="shared" si="8"/>
        <v/>
      </c>
      <c r="W43" s="145" t="str">
        <f t="shared" si="8"/>
        <v/>
      </c>
      <c r="X43" s="146" t="str">
        <f t="shared" si="8"/>
        <v/>
      </c>
      <c r="Y43" s="144" t="str">
        <f t="shared" si="8"/>
        <v/>
      </c>
      <c r="Z43" s="147" t="str">
        <f t="shared" si="8"/>
        <v/>
      </c>
      <c r="AA43" s="147" t="str">
        <f t="shared" si="8"/>
        <v/>
      </c>
      <c r="AB43" s="146" t="str">
        <f t="shared" si="8"/>
        <v/>
      </c>
      <c r="AC43" s="144" t="str">
        <f t="shared" si="8"/>
        <v/>
      </c>
      <c r="AD43" s="146" t="str">
        <f t="shared" si="8"/>
        <v/>
      </c>
      <c r="AE43" s="148" t="str">
        <f t="shared" si="8"/>
        <v/>
      </c>
      <c r="AF43" s="146" t="str">
        <f t="shared" si="8"/>
        <v/>
      </c>
      <c r="AG43" s="149" t="str">
        <f t="shared" si="8"/>
        <v/>
      </c>
      <c r="AH43" s="149" t="str">
        <f t="shared" si="8"/>
        <v/>
      </c>
      <c r="AI43" s="149" t="str">
        <f t="shared" si="8"/>
        <v/>
      </c>
      <c r="AJ43" s="149" t="str">
        <f t="shared" si="8"/>
        <v/>
      </c>
      <c r="AK43" s="149" t="str">
        <f t="shared" si="8"/>
        <v/>
      </c>
      <c r="AL43" s="149" t="str">
        <f t="shared" si="8"/>
        <v/>
      </c>
      <c r="AM43" s="169"/>
      <c r="AN43" s="170"/>
    </row>
    <row r="44" spans="1:40" ht="15.6" thickTop="1" thickBot="1" x14ac:dyDescent="0.35">
      <c r="A44" s="20"/>
      <c r="B44" s="21"/>
      <c r="C44" s="27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268" t="s">
        <v>25</v>
      </c>
      <c r="AH44" s="268"/>
      <c r="AI44" s="268"/>
      <c r="AJ44" s="268"/>
      <c r="AK44" s="268"/>
      <c r="AL44" s="268"/>
      <c r="AM44" s="171" t="str">
        <f>IFERROR(AVERAGE(AM8:AM42),"")</f>
        <v/>
      </c>
      <c r="AN44" s="172" t="str">
        <f>IFERROR(AVERAGE(AN8:AN42),"")</f>
        <v/>
      </c>
    </row>
    <row r="45" spans="1:40" ht="15" thickTop="1" x14ac:dyDescent="0.3"/>
  </sheetData>
  <sheetProtection algorithmName="SHA-512" hashValue="GBbaFPWcBgomH540iKM1h4PXwhGeZHO02PiwNsb0H6RIJX3XMxQs7t5RegQHisqsxYD9IzVFEKU/juCyVk3dpw==" saltValue="czOKfGoSLI6ZISZDDg3/Vg==" spinCount="100000" sheet="1" objects="1" scenarios="1" selectLockedCells="1"/>
  <mergeCells count="57">
    <mergeCell ref="AA1:AC1"/>
    <mergeCell ref="AA2:AB2"/>
    <mergeCell ref="AD5:AD6"/>
    <mergeCell ref="AE5:AE6"/>
    <mergeCell ref="AF5:AF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AC5:AC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N5:N6"/>
    <mergeCell ref="D3:AN3"/>
    <mergeCell ref="D4:P4"/>
    <mergeCell ref="Q4:T4"/>
    <mergeCell ref="U4:X4"/>
    <mergeCell ref="Y4:AB4"/>
    <mergeCell ref="AC4:AD4"/>
    <mergeCell ref="AE4:AF4"/>
    <mergeCell ref="AG4:AG6"/>
    <mergeCell ref="AH4:AH6"/>
    <mergeCell ref="AM4:AN6"/>
    <mergeCell ref="D5:D6"/>
    <mergeCell ref="E5:E6"/>
    <mergeCell ref="F5:F6"/>
    <mergeCell ref="G5:G6"/>
    <mergeCell ref="H5:H6"/>
    <mergeCell ref="I5:I6"/>
    <mergeCell ref="R2:U2"/>
    <mergeCell ref="W2:Z2"/>
    <mergeCell ref="AG44:AL44"/>
    <mergeCell ref="B1:D1"/>
    <mergeCell ref="K1:M1"/>
    <mergeCell ref="P1:Q1"/>
    <mergeCell ref="R1:U1"/>
    <mergeCell ref="W1:Z1"/>
    <mergeCell ref="E2:G2"/>
    <mergeCell ref="K2:M2"/>
    <mergeCell ref="P2:Q2"/>
    <mergeCell ref="AI4:AI6"/>
    <mergeCell ref="AJ4:AJ6"/>
    <mergeCell ref="AK4:AK6"/>
    <mergeCell ref="AL4:AL6"/>
    <mergeCell ref="A3:C6"/>
  </mergeCells>
  <conditionalFormatting sqref="D8">
    <cfRule type="cellIs" dxfId="77" priority="28" operator="lessThan">
      <formula>$D$7/2</formula>
    </cfRule>
    <cfRule type="cellIs" dxfId="76" priority="31" operator="lessThan">
      <formula>$D$7/2</formula>
    </cfRule>
  </conditionalFormatting>
  <conditionalFormatting sqref="D9:D11">
    <cfRule type="cellIs" dxfId="75" priority="30" operator="lessThan">
      <formula>$D$7/2</formula>
    </cfRule>
  </conditionalFormatting>
  <conditionalFormatting sqref="D12:D42">
    <cfRule type="cellIs" dxfId="74" priority="29" operator="lessThan">
      <formula>$D$7/2</formula>
    </cfRule>
  </conditionalFormatting>
  <conditionalFormatting sqref="E8">
    <cfRule type="cellIs" dxfId="73" priority="27" operator="lessThan">
      <formula>$E$7/2</formula>
    </cfRule>
  </conditionalFormatting>
  <conditionalFormatting sqref="E9:E42">
    <cfRule type="cellIs" dxfId="72" priority="26" operator="lessThan">
      <formula>$E$7/2</formula>
    </cfRule>
  </conditionalFormatting>
  <conditionalFormatting sqref="F8">
    <cfRule type="cellIs" dxfId="71" priority="25" operator="lessThan">
      <formula>$F$7/2</formula>
    </cfRule>
  </conditionalFormatting>
  <conditionalFormatting sqref="F9:F42">
    <cfRule type="cellIs" dxfId="70" priority="24" operator="lessThan">
      <formula>$F$7/2</formula>
    </cfRule>
  </conditionalFormatting>
  <conditionalFormatting sqref="D8:D42">
    <cfRule type="cellIs" dxfId="69" priority="23" operator="lessThan">
      <formula>$D$7/2</formula>
    </cfRule>
  </conditionalFormatting>
  <conditionalFormatting sqref="AM8:AM42">
    <cfRule type="cellIs" dxfId="68" priority="22" operator="lessThan">
      <formula>0.5</formula>
    </cfRule>
  </conditionalFormatting>
  <conditionalFormatting sqref="AN8:AN42">
    <cfRule type="cellIs" dxfId="67" priority="21" operator="lessThan">
      <formula>$AN$7/2</formula>
    </cfRule>
  </conditionalFormatting>
  <conditionalFormatting sqref="Q8:Q42">
    <cfRule type="cellIs" dxfId="66" priority="20" operator="lessThan">
      <formula>$Q$7/2</formula>
    </cfRule>
  </conditionalFormatting>
  <conditionalFormatting sqref="R8:R42">
    <cfRule type="cellIs" dxfId="65" priority="19" operator="lessThan">
      <formula>$R$7/2</formula>
    </cfRule>
  </conditionalFormatting>
  <conditionalFormatting sqref="G8:G42">
    <cfRule type="cellIs" dxfId="64" priority="18" operator="lessThan">
      <formula>$G$7/2</formula>
    </cfRule>
  </conditionalFormatting>
  <conditionalFormatting sqref="H8:H42">
    <cfRule type="cellIs" dxfId="63" priority="17" operator="lessThan">
      <formula>$H$7/2</formula>
    </cfRule>
  </conditionalFormatting>
  <conditionalFormatting sqref="I8:I42">
    <cfRule type="cellIs" dxfId="62" priority="16" operator="lessThan">
      <formula>$I$7/2</formula>
    </cfRule>
  </conditionalFormatting>
  <conditionalFormatting sqref="J8:J42">
    <cfRule type="cellIs" dxfId="61" priority="15" operator="lessThan">
      <formula>$J$7/2</formula>
    </cfRule>
  </conditionalFormatting>
  <conditionalFormatting sqref="K8:K42">
    <cfRule type="cellIs" dxfId="60" priority="14" operator="lessThan">
      <formula>$K$7/2</formula>
    </cfRule>
  </conditionalFormatting>
  <conditionalFormatting sqref="L8:L42">
    <cfRule type="cellIs" dxfId="59" priority="13" operator="lessThan">
      <formula>$L$7/2</formula>
    </cfRule>
  </conditionalFormatting>
  <conditionalFormatting sqref="M8:M42">
    <cfRule type="cellIs" dxfId="58" priority="12" operator="lessThan">
      <formula>$M$7/2</formula>
    </cfRule>
  </conditionalFormatting>
  <conditionalFormatting sqref="P8:P42">
    <cfRule type="cellIs" dxfId="57" priority="11" operator="lessThan">
      <formula>$P$7/2</formula>
    </cfRule>
  </conditionalFormatting>
  <conditionalFormatting sqref="S8:S42">
    <cfRule type="cellIs" dxfId="56" priority="10" operator="lessThan">
      <formula>$S$7/2</formula>
    </cfRule>
  </conditionalFormatting>
  <conditionalFormatting sqref="T8:T42">
    <cfRule type="cellIs" dxfId="55" priority="9" operator="lessThan">
      <formula>$T$7/2</formula>
    </cfRule>
  </conditionalFormatting>
  <conditionalFormatting sqref="U8:AF42">
    <cfRule type="cellIs" dxfId="54" priority="8" operator="lessThan">
      <formula>U$7/2</formula>
    </cfRule>
  </conditionalFormatting>
  <conditionalFormatting sqref="AG8:AL42">
    <cfRule type="cellIs" dxfId="53" priority="7" operator="lessThan">
      <formula>AG$7/2</formula>
    </cfRule>
  </conditionalFormatting>
  <conditionalFormatting sqref="N8:N42">
    <cfRule type="cellIs" dxfId="52" priority="6" operator="lessThan">
      <formula>$N$7/2</formula>
    </cfRule>
  </conditionalFormatting>
  <conditionalFormatting sqref="O8:O42">
    <cfRule type="cellIs" dxfId="51" priority="5" operator="lessThan">
      <formula>$O$7/2</formula>
    </cfRule>
  </conditionalFormatting>
  <conditionalFormatting sqref="D8:AF42">
    <cfRule type="cellIs" dxfId="50" priority="4" operator="greaterThan">
      <formula>D$7</formula>
    </cfRule>
  </conditionalFormatting>
  <conditionalFormatting sqref="D43:AN43">
    <cfRule type="cellIs" dxfId="49" priority="3" operator="lessThan">
      <formula>D$7/2</formula>
    </cfRule>
  </conditionalFormatting>
  <conditionalFormatting sqref="AM44">
    <cfRule type="cellIs" dxfId="48" priority="2" operator="lessThan">
      <formula>0.5</formula>
    </cfRule>
  </conditionalFormatting>
  <conditionalFormatting sqref="AN44">
    <cfRule type="cellIs" dxfId="47" priority="1" operator="lessThan">
      <formula>$AN$7/2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6"/>
  <sheetViews>
    <sheetView topLeftCell="A3" workbookViewId="0">
      <pane xSplit="3" ySplit="5" topLeftCell="E8" activePane="bottomRight" state="frozen"/>
      <selection activeCell="A3" sqref="A3"/>
      <selection pane="topRight" activeCell="D3" sqref="D3"/>
      <selection pane="bottomLeft" activeCell="A8" sqref="A8"/>
      <selection pane="bottomRight" activeCell="L12" sqref="L12"/>
    </sheetView>
  </sheetViews>
  <sheetFormatPr baseColWidth="10" defaultRowHeight="14.4" x14ac:dyDescent="0.3"/>
  <cols>
    <col min="1" max="1" width="2.6640625" customWidth="1"/>
    <col min="2" max="2" width="15.33203125" customWidth="1"/>
    <col min="3" max="3" width="15.6640625" customWidth="1"/>
    <col min="19" max="21" width="0" hidden="1" customWidth="1"/>
  </cols>
  <sheetData>
    <row r="1" spans="1:21" ht="63" customHeight="1" x14ac:dyDescent="0.3">
      <c r="A1" s="71"/>
      <c r="B1" s="239" t="s">
        <v>30</v>
      </c>
      <c r="C1" s="239"/>
      <c r="D1" s="239"/>
      <c r="E1" s="110"/>
      <c r="F1" s="110"/>
      <c r="G1" s="240" t="s">
        <v>31</v>
      </c>
      <c r="H1" s="240"/>
      <c r="K1" s="240" t="s">
        <v>16</v>
      </c>
      <c r="L1" s="240"/>
      <c r="M1" s="240"/>
      <c r="N1" s="240"/>
      <c r="P1" s="267"/>
      <c r="Q1" s="267"/>
      <c r="R1" s="267"/>
      <c r="S1" s="267"/>
      <c r="T1" s="111"/>
    </row>
    <row r="2" spans="1:21" ht="15" thickBot="1" x14ac:dyDescent="0.35">
      <c r="A2" s="112"/>
      <c r="B2" s="112"/>
      <c r="C2" s="112"/>
      <c r="D2" s="112"/>
      <c r="E2" s="113"/>
      <c r="F2" s="113"/>
      <c r="G2" s="241" t="s">
        <v>32</v>
      </c>
      <c r="H2" s="241"/>
      <c r="I2" s="114"/>
      <c r="J2" s="114"/>
      <c r="K2" s="241" t="s">
        <v>0</v>
      </c>
      <c r="L2" s="241"/>
      <c r="M2" s="241"/>
      <c r="N2" s="241"/>
      <c r="O2" s="114"/>
      <c r="P2" s="238"/>
      <c r="Q2" s="238"/>
      <c r="R2" s="238"/>
      <c r="S2" s="238"/>
      <c r="T2" s="115"/>
      <c r="U2" s="114"/>
    </row>
    <row r="3" spans="1:21" ht="15.6" thickTop="1" thickBot="1" x14ac:dyDescent="0.35">
      <c r="B3" s="12"/>
      <c r="C3" s="29"/>
      <c r="D3" s="28"/>
      <c r="E3" s="9"/>
      <c r="F3" s="10"/>
      <c r="G3" s="10"/>
      <c r="H3" s="10"/>
      <c r="I3" s="10"/>
      <c r="J3" s="10"/>
      <c r="K3" s="10"/>
      <c r="L3" s="28"/>
      <c r="M3" s="9"/>
      <c r="N3" s="10"/>
      <c r="O3" s="10"/>
      <c r="P3" s="10"/>
      <c r="Q3" s="10"/>
      <c r="R3" s="10"/>
      <c r="S3" s="11"/>
      <c r="T3" s="11"/>
      <c r="U3" s="11"/>
    </row>
    <row r="4" spans="1:21" x14ac:dyDescent="0.3">
      <c r="B4" s="29"/>
      <c r="C4" s="29"/>
      <c r="D4" s="283" t="s">
        <v>29</v>
      </c>
      <c r="E4" s="284"/>
      <c r="F4" s="284"/>
      <c r="G4" s="284"/>
      <c r="H4" s="284"/>
      <c r="I4" s="284"/>
      <c r="J4" s="285"/>
      <c r="K4" s="203"/>
      <c r="L4" s="283" t="s">
        <v>26</v>
      </c>
      <c r="M4" s="284"/>
      <c r="N4" s="284"/>
      <c r="O4" s="284"/>
      <c r="P4" s="284"/>
      <c r="Q4" s="284"/>
      <c r="R4" s="285"/>
      <c r="S4" s="71"/>
      <c r="T4" s="276" t="s">
        <v>27</v>
      </c>
      <c r="U4" s="277"/>
    </row>
    <row r="5" spans="1:21" ht="15" thickBot="1" x14ac:dyDescent="0.35">
      <c r="B5" s="29"/>
      <c r="C5" s="29"/>
      <c r="D5" s="286"/>
      <c r="E5" s="287"/>
      <c r="F5" s="287"/>
      <c r="G5" s="287"/>
      <c r="H5" s="287"/>
      <c r="I5" s="287"/>
      <c r="J5" s="288"/>
      <c r="K5" s="71"/>
      <c r="L5" s="286"/>
      <c r="M5" s="287"/>
      <c r="N5" s="287"/>
      <c r="O5" s="287"/>
      <c r="P5" s="287"/>
      <c r="Q5" s="287"/>
      <c r="R5" s="288"/>
      <c r="S5" s="71"/>
      <c r="T5" s="278"/>
      <c r="U5" s="279"/>
    </row>
    <row r="6" spans="1:21" ht="15" thickBot="1" x14ac:dyDescent="0.35">
      <c r="B6" s="30"/>
      <c r="C6" s="30"/>
      <c r="D6" s="72" t="s">
        <v>18</v>
      </c>
      <c r="E6" s="73" t="s">
        <v>19</v>
      </c>
      <c r="F6" s="73" t="s">
        <v>20</v>
      </c>
      <c r="G6" s="32" t="s">
        <v>21</v>
      </c>
      <c r="H6" s="31" t="s">
        <v>22</v>
      </c>
      <c r="I6" s="264" t="s">
        <v>23</v>
      </c>
      <c r="J6" s="280"/>
      <c r="K6" s="71"/>
      <c r="L6" s="72" t="s">
        <v>18</v>
      </c>
      <c r="M6" s="73" t="s">
        <v>19</v>
      </c>
      <c r="N6" s="73" t="s">
        <v>20</v>
      </c>
      <c r="O6" s="32" t="s">
        <v>21</v>
      </c>
      <c r="P6" s="31" t="s">
        <v>22</v>
      </c>
      <c r="Q6" s="264" t="s">
        <v>23</v>
      </c>
      <c r="R6" s="280"/>
      <c r="S6" s="71"/>
      <c r="T6" s="281" t="s">
        <v>23</v>
      </c>
      <c r="U6" s="282"/>
    </row>
    <row r="7" spans="1:21" ht="15" thickBot="1" x14ac:dyDescent="0.35">
      <c r="A7" s="79"/>
      <c r="B7" s="83" t="s">
        <v>1</v>
      </c>
      <c r="C7" s="84" t="s">
        <v>2</v>
      </c>
      <c r="D7" s="197">
        <v>10</v>
      </c>
      <c r="E7" s="179">
        <v>10</v>
      </c>
      <c r="F7" s="179">
        <v>10</v>
      </c>
      <c r="G7" s="179"/>
      <c r="H7" s="180"/>
      <c r="I7" s="181" t="s">
        <v>28</v>
      </c>
      <c r="J7" s="180">
        <v>20</v>
      </c>
      <c r="K7" s="71"/>
      <c r="L7" s="223">
        <v>20</v>
      </c>
      <c r="M7" s="224">
        <v>20</v>
      </c>
      <c r="N7" s="224">
        <v>20</v>
      </c>
      <c r="O7" s="224">
        <v>30</v>
      </c>
      <c r="P7" s="225">
        <v>10</v>
      </c>
      <c r="Q7" s="181" t="s">
        <v>28</v>
      </c>
      <c r="R7" s="180">
        <v>40</v>
      </c>
      <c r="S7" s="71"/>
      <c r="T7" s="74" t="s">
        <v>28</v>
      </c>
      <c r="U7" s="14">
        <f>+R7+J7+'Période 3'!AN7+'Période 2'!AN7+'Période 1'!AN7</f>
        <v>80</v>
      </c>
    </row>
    <row r="8" spans="1:21" ht="15" thickTop="1" x14ac:dyDescent="0.3">
      <c r="A8" s="80">
        <v>1</v>
      </c>
      <c r="B8" s="81" t="str">
        <f>'Liste élèves'!B8</f>
        <v>Nom 1</v>
      </c>
      <c r="C8" s="195" t="str">
        <f>'Liste élèves'!C8</f>
        <v>Prénom 1</v>
      </c>
      <c r="D8" s="198">
        <v>6</v>
      </c>
      <c r="E8" s="96">
        <v>4</v>
      </c>
      <c r="F8" s="96">
        <v>7</v>
      </c>
      <c r="G8" s="96"/>
      <c r="H8" s="96"/>
      <c r="I8" s="94">
        <f>IFERROR((J8/$J$7),"")</f>
        <v>0.56666666666666665</v>
      </c>
      <c r="J8" s="47">
        <f>IFERROR(($J$7*SUM(D8:H8))/($D$7*ISNUMBER(D8)+$E$7*ISNUMBER(E8)+$F$7*ISNUMBER(F8)+$G$7*ISNUMBER(G8)+$G$7*ISNUMBER(H8)),"")</f>
        <v>11.333333333333334</v>
      </c>
      <c r="K8" s="86"/>
      <c r="L8" s="198">
        <v>12</v>
      </c>
      <c r="M8" s="96">
        <v>15</v>
      </c>
      <c r="N8" s="96">
        <v>8</v>
      </c>
      <c r="O8" s="96">
        <v>16</v>
      </c>
      <c r="P8" s="96">
        <v>8</v>
      </c>
      <c r="Q8" s="94">
        <f>IFERROR((R8/$R$7),"")</f>
        <v>0.59000000000000008</v>
      </c>
      <c r="R8" s="47">
        <f>IFERROR(($R$7*SUM(L8:P8))/($L$7*ISNUMBER(L8)+$M$7*ISNUMBER(M8)+$N$7*ISNUMBER(N8)+$P$7*ISNUMBER(O8)+$O$7*ISNUMBER(P8)),"")</f>
        <v>23.6</v>
      </c>
      <c r="S8" s="86"/>
      <c r="T8" s="94" t="str">
        <f>IFERROR((U8/$U$7),"")</f>
        <v/>
      </c>
      <c r="U8" s="47" t="str">
        <f>IFERROR((R8+J8+'Période 3'!AN8+'Période 2'!AN8+'Période 1'!AN8),"")</f>
        <v/>
      </c>
    </row>
    <row r="9" spans="1:21" x14ac:dyDescent="0.3">
      <c r="A9" s="80">
        <v>2</v>
      </c>
      <c r="B9" s="82" t="str">
        <f>'Liste élèves'!B9</f>
        <v>Nom 2</v>
      </c>
      <c r="C9" s="196" t="str">
        <f>'Liste élèves'!C9</f>
        <v>Prénom 2</v>
      </c>
      <c r="D9" s="199">
        <v>7</v>
      </c>
      <c r="E9" s="97">
        <v>2</v>
      </c>
      <c r="F9" s="97">
        <v>8</v>
      </c>
      <c r="G9" s="97"/>
      <c r="H9" s="98"/>
      <c r="I9" s="95">
        <f t="shared" ref="I9:I42" si="0">IFERROR((J9/$J$7),"")</f>
        <v>0.56666666666666665</v>
      </c>
      <c r="J9" s="48">
        <f t="shared" ref="J9:J33" si="1">IFERROR(($J$7*SUM(D9:H9))/($D$7*ISNUMBER(D9)+$E$7*ISNUMBER(E9)+$F$7*ISNUMBER(F9)+$G$7*ISNUMBER(G9)+$G$7*ISNUMBER(H9)),"")</f>
        <v>11.333333333333334</v>
      </c>
      <c r="K9" s="86"/>
      <c r="L9" s="199">
        <v>8</v>
      </c>
      <c r="M9" s="97">
        <v>7</v>
      </c>
      <c r="N9" s="97">
        <v>11</v>
      </c>
      <c r="O9" s="97">
        <v>14</v>
      </c>
      <c r="P9" s="98">
        <v>4</v>
      </c>
      <c r="Q9" s="95">
        <f t="shared" ref="Q9:Q42" si="2">IFERROR((R9/$R$7),"")</f>
        <v>0.44000000000000006</v>
      </c>
      <c r="R9" s="48">
        <f t="shared" ref="R9:R36" si="3">IFERROR(($R$7*SUM(L9:P9))/($L$7*ISNUMBER(L9)+$M$7*ISNUMBER(M9)+$N$7*ISNUMBER(N9)+$P$7*ISNUMBER(O9)+$O$7*ISNUMBER(P9)),"")</f>
        <v>17.600000000000001</v>
      </c>
      <c r="S9" s="86"/>
      <c r="T9" s="102" t="str">
        <f t="shared" ref="T9:T42" si="4">IFERROR((U9/$U$7),"")</f>
        <v/>
      </c>
      <c r="U9" s="48" t="str">
        <f>IFERROR((R9+J9+'Période 3'!AN9+'Période 2'!AN9+'Période 1'!AN9),"")</f>
        <v/>
      </c>
    </row>
    <row r="10" spans="1:21" x14ac:dyDescent="0.3">
      <c r="A10" s="80">
        <v>3</v>
      </c>
      <c r="B10" s="82">
        <f>'Liste élèves'!B10</f>
        <v>0</v>
      </c>
      <c r="C10" s="196">
        <f>'Liste élèves'!C10</f>
        <v>0</v>
      </c>
      <c r="D10" s="199"/>
      <c r="E10" s="97"/>
      <c r="F10" s="97"/>
      <c r="G10" s="97"/>
      <c r="H10" s="98"/>
      <c r="I10" s="95" t="str">
        <f t="shared" si="0"/>
        <v/>
      </c>
      <c r="J10" s="48" t="str">
        <f t="shared" si="1"/>
        <v/>
      </c>
      <c r="K10" s="86"/>
      <c r="L10" s="199"/>
      <c r="M10" s="97"/>
      <c r="N10" s="97"/>
      <c r="O10" s="97"/>
      <c r="P10" s="98"/>
      <c r="Q10" s="95" t="str">
        <f t="shared" si="2"/>
        <v/>
      </c>
      <c r="R10" s="48" t="str">
        <f t="shared" si="3"/>
        <v/>
      </c>
      <c r="S10" s="86"/>
      <c r="T10" s="102" t="str">
        <f t="shared" si="4"/>
        <v/>
      </c>
      <c r="U10" s="48" t="str">
        <f>IFERROR((R10+J10+'Période 3'!AN10+'Période 2'!AN10+'Période 1'!AN10),"")</f>
        <v/>
      </c>
    </row>
    <row r="11" spans="1:21" x14ac:dyDescent="0.3">
      <c r="A11" s="80">
        <v>4</v>
      </c>
      <c r="B11" s="82">
        <f>'Liste élèves'!B11</f>
        <v>0</v>
      </c>
      <c r="C11" s="196">
        <f>'Liste élèves'!C11</f>
        <v>0</v>
      </c>
      <c r="D11" s="199"/>
      <c r="E11" s="97"/>
      <c r="F11" s="97"/>
      <c r="G11" s="97"/>
      <c r="H11" s="98"/>
      <c r="I11" s="95" t="str">
        <f t="shared" si="0"/>
        <v/>
      </c>
      <c r="J11" s="48" t="str">
        <f t="shared" si="1"/>
        <v/>
      </c>
      <c r="K11" s="86"/>
      <c r="L11" s="199"/>
      <c r="M11" s="97"/>
      <c r="N11" s="97"/>
      <c r="O11" s="97"/>
      <c r="P11" s="98"/>
      <c r="Q11" s="95" t="str">
        <f t="shared" si="2"/>
        <v/>
      </c>
      <c r="R11" s="48" t="str">
        <f t="shared" si="3"/>
        <v/>
      </c>
      <c r="S11" s="86"/>
      <c r="T11" s="102" t="str">
        <f t="shared" si="4"/>
        <v/>
      </c>
      <c r="U11" s="48" t="str">
        <f>IFERROR((R11+J11+'Période 3'!AN11+'Période 2'!AN11+'Période 1'!AN11),"")</f>
        <v/>
      </c>
    </row>
    <row r="12" spans="1:21" x14ac:dyDescent="0.3">
      <c r="A12" s="80">
        <v>5</v>
      </c>
      <c r="B12" s="82">
        <f>'Liste élèves'!B12</f>
        <v>0</v>
      </c>
      <c r="C12" s="196">
        <f>'Liste élèves'!C12</f>
        <v>0</v>
      </c>
      <c r="D12" s="199"/>
      <c r="E12" s="97"/>
      <c r="F12" s="97"/>
      <c r="G12" s="97"/>
      <c r="H12" s="98"/>
      <c r="I12" s="95" t="str">
        <f t="shared" si="0"/>
        <v/>
      </c>
      <c r="J12" s="48" t="str">
        <f t="shared" si="1"/>
        <v/>
      </c>
      <c r="K12" s="86"/>
      <c r="L12" s="199"/>
      <c r="M12" s="97"/>
      <c r="N12" s="97"/>
      <c r="O12" s="97"/>
      <c r="P12" s="98"/>
      <c r="Q12" s="95" t="str">
        <f t="shared" si="2"/>
        <v/>
      </c>
      <c r="R12" s="48" t="str">
        <f t="shared" si="3"/>
        <v/>
      </c>
      <c r="S12" s="86"/>
      <c r="T12" s="102" t="str">
        <f t="shared" si="4"/>
        <v/>
      </c>
      <c r="U12" s="48" t="str">
        <f>IFERROR((R12+J12+'Période 3'!AN12+'Période 2'!AN12+'Période 1'!AN12),"")</f>
        <v/>
      </c>
    </row>
    <row r="13" spans="1:21" x14ac:dyDescent="0.3">
      <c r="A13" s="80">
        <v>6</v>
      </c>
      <c r="B13" s="82">
        <f>'Liste élèves'!B13</f>
        <v>0</v>
      </c>
      <c r="C13" s="196">
        <f>'Liste élèves'!C13</f>
        <v>0</v>
      </c>
      <c r="D13" s="199"/>
      <c r="E13" s="97"/>
      <c r="F13" s="97"/>
      <c r="G13" s="97"/>
      <c r="H13" s="98"/>
      <c r="I13" s="95" t="str">
        <f t="shared" si="0"/>
        <v/>
      </c>
      <c r="J13" s="48" t="str">
        <f t="shared" si="1"/>
        <v/>
      </c>
      <c r="K13" s="86"/>
      <c r="L13" s="199"/>
      <c r="M13" s="97"/>
      <c r="N13" s="97"/>
      <c r="O13" s="97"/>
      <c r="P13" s="98"/>
      <c r="Q13" s="95" t="str">
        <f t="shared" si="2"/>
        <v/>
      </c>
      <c r="R13" s="48" t="str">
        <f t="shared" si="3"/>
        <v/>
      </c>
      <c r="S13" s="86"/>
      <c r="T13" s="102" t="str">
        <f t="shared" si="4"/>
        <v/>
      </c>
      <c r="U13" s="48" t="str">
        <f>IFERROR((R13+J13+'Période 3'!AN13+'Période 2'!AN13+'Période 1'!AN13),"")</f>
        <v/>
      </c>
    </row>
    <row r="14" spans="1:21" x14ac:dyDescent="0.3">
      <c r="A14" s="80">
        <v>7</v>
      </c>
      <c r="B14" s="82">
        <f>'Liste élèves'!B14</f>
        <v>0</v>
      </c>
      <c r="C14" s="196">
        <f>'Liste élèves'!C14</f>
        <v>0</v>
      </c>
      <c r="D14" s="199"/>
      <c r="E14" s="97"/>
      <c r="F14" s="97"/>
      <c r="G14" s="97"/>
      <c r="H14" s="98"/>
      <c r="I14" s="95" t="str">
        <f t="shared" si="0"/>
        <v/>
      </c>
      <c r="J14" s="48" t="str">
        <f t="shared" si="1"/>
        <v/>
      </c>
      <c r="K14" s="86"/>
      <c r="L14" s="199"/>
      <c r="M14" s="97"/>
      <c r="N14" s="97"/>
      <c r="O14" s="97"/>
      <c r="P14" s="98"/>
      <c r="Q14" s="95" t="str">
        <f t="shared" si="2"/>
        <v/>
      </c>
      <c r="R14" s="48" t="str">
        <f t="shared" si="3"/>
        <v/>
      </c>
      <c r="S14" s="86"/>
      <c r="T14" s="102" t="str">
        <f t="shared" si="4"/>
        <v/>
      </c>
      <c r="U14" s="48" t="str">
        <f>IFERROR((R14+J14+'Période 3'!AN14+'Période 2'!AN14+'Période 1'!AN14),"")</f>
        <v/>
      </c>
    </row>
    <row r="15" spans="1:21" x14ac:dyDescent="0.3">
      <c r="A15" s="80">
        <v>8</v>
      </c>
      <c r="B15" s="82">
        <f>'Liste élèves'!B15</f>
        <v>0</v>
      </c>
      <c r="C15" s="196">
        <f>'Liste élèves'!C15</f>
        <v>0</v>
      </c>
      <c r="D15" s="199"/>
      <c r="E15" s="97"/>
      <c r="F15" s="97"/>
      <c r="G15" s="97"/>
      <c r="H15" s="98"/>
      <c r="I15" s="95" t="str">
        <f t="shared" si="0"/>
        <v/>
      </c>
      <c r="J15" s="48" t="str">
        <f t="shared" si="1"/>
        <v/>
      </c>
      <c r="K15" s="86"/>
      <c r="L15" s="199"/>
      <c r="M15" s="97"/>
      <c r="N15" s="97"/>
      <c r="O15" s="97"/>
      <c r="P15" s="98"/>
      <c r="Q15" s="95" t="str">
        <f t="shared" si="2"/>
        <v/>
      </c>
      <c r="R15" s="48" t="str">
        <f t="shared" si="3"/>
        <v/>
      </c>
      <c r="S15" s="86"/>
      <c r="T15" s="102" t="str">
        <f t="shared" si="4"/>
        <v/>
      </c>
      <c r="U15" s="48" t="str">
        <f>IFERROR((R15+J15+'Période 3'!AN15+'Période 2'!AN15+'Période 1'!AN15),"")</f>
        <v/>
      </c>
    </row>
    <row r="16" spans="1:21" x14ac:dyDescent="0.3">
      <c r="A16" s="80">
        <v>9</v>
      </c>
      <c r="B16" s="82">
        <f>'Liste élèves'!B16</f>
        <v>0</v>
      </c>
      <c r="C16" s="196">
        <f>'Liste élèves'!C16</f>
        <v>0</v>
      </c>
      <c r="D16" s="199"/>
      <c r="E16" s="97"/>
      <c r="F16" s="97"/>
      <c r="G16" s="97"/>
      <c r="H16" s="98"/>
      <c r="I16" s="95" t="str">
        <f t="shared" si="0"/>
        <v/>
      </c>
      <c r="J16" s="48" t="str">
        <f t="shared" si="1"/>
        <v/>
      </c>
      <c r="K16" s="86"/>
      <c r="L16" s="199"/>
      <c r="M16" s="97"/>
      <c r="N16" s="97"/>
      <c r="O16" s="97"/>
      <c r="P16" s="98"/>
      <c r="Q16" s="95" t="str">
        <f t="shared" si="2"/>
        <v/>
      </c>
      <c r="R16" s="48" t="str">
        <f t="shared" si="3"/>
        <v/>
      </c>
      <c r="S16" s="86"/>
      <c r="T16" s="102" t="str">
        <f t="shared" si="4"/>
        <v/>
      </c>
      <c r="U16" s="48" t="str">
        <f>IFERROR((R16+J16+'Période 3'!AN16+'Période 2'!AN16+'Période 1'!AN16),"")</f>
        <v/>
      </c>
    </row>
    <row r="17" spans="1:21" x14ac:dyDescent="0.3">
      <c r="A17" s="80">
        <v>10</v>
      </c>
      <c r="B17" s="82">
        <f>'Liste élèves'!B17</f>
        <v>0</v>
      </c>
      <c r="C17" s="196">
        <f>'Liste élèves'!C17</f>
        <v>0</v>
      </c>
      <c r="D17" s="199"/>
      <c r="E17" s="97"/>
      <c r="F17" s="97"/>
      <c r="G17" s="97"/>
      <c r="H17" s="98"/>
      <c r="I17" s="95" t="str">
        <f t="shared" si="0"/>
        <v/>
      </c>
      <c r="J17" s="48" t="str">
        <f t="shared" si="1"/>
        <v/>
      </c>
      <c r="K17" s="86"/>
      <c r="L17" s="199"/>
      <c r="M17" s="97"/>
      <c r="N17" s="97"/>
      <c r="O17" s="97"/>
      <c r="P17" s="98"/>
      <c r="Q17" s="95" t="str">
        <f t="shared" si="2"/>
        <v/>
      </c>
      <c r="R17" s="48" t="str">
        <f t="shared" si="3"/>
        <v/>
      </c>
      <c r="S17" s="86"/>
      <c r="T17" s="102" t="str">
        <f t="shared" si="4"/>
        <v/>
      </c>
      <c r="U17" s="48" t="str">
        <f>IFERROR((R17+J17+'Période 3'!AN17+'Période 2'!AN17+'Période 1'!AN17),"")</f>
        <v/>
      </c>
    </row>
    <row r="18" spans="1:21" x14ac:dyDescent="0.3">
      <c r="A18" s="80">
        <v>11</v>
      </c>
      <c r="B18" s="82">
        <f>'Liste élèves'!B18</f>
        <v>0</v>
      </c>
      <c r="C18" s="196">
        <f>'Liste élèves'!C18</f>
        <v>0</v>
      </c>
      <c r="D18" s="199"/>
      <c r="E18" s="97"/>
      <c r="F18" s="97"/>
      <c r="G18" s="97"/>
      <c r="H18" s="98"/>
      <c r="I18" s="95" t="str">
        <f t="shared" si="0"/>
        <v/>
      </c>
      <c r="J18" s="48" t="str">
        <f t="shared" si="1"/>
        <v/>
      </c>
      <c r="K18" s="86"/>
      <c r="L18" s="199"/>
      <c r="M18" s="97"/>
      <c r="N18" s="97"/>
      <c r="O18" s="97"/>
      <c r="P18" s="98"/>
      <c r="Q18" s="95" t="str">
        <f t="shared" si="2"/>
        <v/>
      </c>
      <c r="R18" s="48" t="str">
        <f t="shared" si="3"/>
        <v/>
      </c>
      <c r="S18" s="86"/>
      <c r="T18" s="102" t="str">
        <f t="shared" si="4"/>
        <v/>
      </c>
      <c r="U18" s="48" t="str">
        <f>IFERROR((R18+J18+'Période 3'!AN18+'Période 2'!AN18+'Période 1'!AN18),"")</f>
        <v/>
      </c>
    </row>
    <row r="19" spans="1:21" x14ac:dyDescent="0.3">
      <c r="A19" s="80">
        <v>12</v>
      </c>
      <c r="B19" s="82">
        <f>'Liste élèves'!B19</f>
        <v>0</v>
      </c>
      <c r="C19" s="196">
        <f>'Liste élèves'!C19</f>
        <v>0</v>
      </c>
      <c r="D19" s="199"/>
      <c r="E19" s="97"/>
      <c r="F19" s="97"/>
      <c r="G19" s="97"/>
      <c r="H19" s="98"/>
      <c r="I19" s="95" t="str">
        <f t="shared" si="0"/>
        <v/>
      </c>
      <c r="J19" s="48" t="str">
        <f t="shared" si="1"/>
        <v/>
      </c>
      <c r="K19" s="86"/>
      <c r="L19" s="199"/>
      <c r="M19" s="97"/>
      <c r="N19" s="97"/>
      <c r="O19" s="97"/>
      <c r="P19" s="98"/>
      <c r="Q19" s="95" t="str">
        <f t="shared" si="2"/>
        <v/>
      </c>
      <c r="R19" s="48" t="str">
        <f t="shared" si="3"/>
        <v/>
      </c>
      <c r="S19" s="86"/>
      <c r="T19" s="102" t="str">
        <f t="shared" si="4"/>
        <v/>
      </c>
      <c r="U19" s="48" t="str">
        <f>IFERROR((R19+J19+'Période 3'!AN19+'Période 2'!AN19+'Période 1'!AN19),"")</f>
        <v/>
      </c>
    </row>
    <row r="20" spans="1:21" x14ac:dyDescent="0.3">
      <c r="A20" s="80">
        <v>13</v>
      </c>
      <c r="B20" s="82">
        <f>'Liste élèves'!B20</f>
        <v>0</v>
      </c>
      <c r="C20" s="196">
        <f>'Liste élèves'!C20</f>
        <v>0</v>
      </c>
      <c r="D20" s="199"/>
      <c r="E20" s="97"/>
      <c r="F20" s="97"/>
      <c r="G20" s="97"/>
      <c r="H20" s="98"/>
      <c r="I20" s="95" t="str">
        <f t="shared" si="0"/>
        <v/>
      </c>
      <c r="J20" s="48" t="str">
        <f t="shared" si="1"/>
        <v/>
      </c>
      <c r="K20" s="86"/>
      <c r="L20" s="199"/>
      <c r="M20" s="97"/>
      <c r="N20" s="97"/>
      <c r="O20" s="97"/>
      <c r="P20" s="98"/>
      <c r="Q20" s="95" t="str">
        <f t="shared" si="2"/>
        <v/>
      </c>
      <c r="R20" s="48" t="str">
        <f t="shared" si="3"/>
        <v/>
      </c>
      <c r="S20" s="86"/>
      <c r="T20" s="102" t="str">
        <f t="shared" si="4"/>
        <v/>
      </c>
      <c r="U20" s="48" t="str">
        <f>IFERROR((R20+J20+'Période 3'!AN20+'Période 2'!AN20+'Période 1'!AN20),"")</f>
        <v/>
      </c>
    </row>
    <row r="21" spans="1:21" x14ac:dyDescent="0.3">
      <c r="A21" s="80">
        <v>14</v>
      </c>
      <c r="B21" s="82">
        <f>'Liste élèves'!B21</f>
        <v>0</v>
      </c>
      <c r="C21" s="196">
        <f>'Liste élèves'!C21</f>
        <v>0</v>
      </c>
      <c r="D21" s="199"/>
      <c r="E21" s="97"/>
      <c r="F21" s="97"/>
      <c r="G21" s="97"/>
      <c r="H21" s="98"/>
      <c r="I21" s="95" t="str">
        <f t="shared" si="0"/>
        <v/>
      </c>
      <c r="J21" s="48" t="str">
        <f t="shared" si="1"/>
        <v/>
      </c>
      <c r="K21" s="86"/>
      <c r="L21" s="199"/>
      <c r="M21" s="97"/>
      <c r="N21" s="97"/>
      <c r="O21" s="97"/>
      <c r="P21" s="98"/>
      <c r="Q21" s="95" t="str">
        <f t="shared" si="2"/>
        <v/>
      </c>
      <c r="R21" s="48" t="str">
        <f t="shared" si="3"/>
        <v/>
      </c>
      <c r="S21" s="86"/>
      <c r="T21" s="102" t="str">
        <f t="shared" si="4"/>
        <v/>
      </c>
      <c r="U21" s="48" t="str">
        <f>IFERROR((R21+J21+'Période 3'!AN21+'Période 2'!AN21+'Période 1'!AN21),"")</f>
        <v/>
      </c>
    </row>
    <row r="22" spans="1:21" x14ac:dyDescent="0.3">
      <c r="A22" s="80">
        <v>15</v>
      </c>
      <c r="B22" s="82">
        <f>'Liste élèves'!B22</f>
        <v>0</v>
      </c>
      <c r="C22" s="196">
        <f>'Liste élèves'!C22</f>
        <v>0</v>
      </c>
      <c r="D22" s="199"/>
      <c r="E22" s="97"/>
      <c r="F22" s="97"/>
      <c r="G22" s="97"/>
      <c r="H22" s="98"/>
      <c r="I22" s="95" t="str">
        <f t="shared" si="0"/>
        <v/>
      </c>
      <c r="J22" s="48" t="str">
        <f t="shared" si="1"/>
        <v/>
      </c>
      <c r="K22" s="86"/>
      <c r="L22" s="199"/>
      <c r="M22" s="97"/>
      <c r="N22" s="97"/>
      <c r="O22" s="97"/>
      <c r="P22" s="98"/>
      <c r="Q22" s="95" t="str">
        <f t="shared" si="2"/>
        <v/>
      </c>
      <c r="R22" s="48" t="str">
        <f t="shared" si="3"/>
        <v/>
      </c>
      <c r="S22" s="86"/>
      <c r="T22" s="102" t="str">
        <f t="shared" si="4"/>
        <v/>
      </c>
      <c r="U22" s="48" t="str">
        <f>IFERROR((R22+J22+'Période 3'!AN22+'Période 2'!AN22+'Période 1'!AN22),"")</f>
        <v/>
      </c>
    </row>
    <row r="23" spans="1:21" x14ac:dyDescent="0.3">
      <c r="A23" s="80">
        <v>16</v>
      </c>
      <c r="B23" s="82">
        <f>'Liste élèves'!B23</f>
        <v>0</v>
      </c>
      <c r="C23" s="196">
        <f>'Liste élèves'!C23</f>
        <v>0</v>
      </c>
      <c r="D23" s="199"/>
      <c r="E23" s="97"/>
      <c r="F23" s="97"/>
      <c r="G23" s="97"/>
      <c r="H23" s="98"/>
      <c r="I23" s="95" t="str">
        <f t="shared" si="0"/>
        <v/>
      </c>
      <c r="J23" s="48" t="str">
        <f t="shared" si="1"/>
        <v/>
      </c>
      <c r="K23" s="86"/>
      <c r="L23" s="199"/>
      <c r="M23" s="97"/>
      <c r="N23" s="97"/>
      <c r="O23" s="97"/>
      <c r="P23" s="98"/>
      <c r="Q23" s="95" t="str">
        <f t="shared" si="2"/>
        <v/>
      </c>
      <c r="R23" s="48" t="str">
        <f t="shared" si="3"/>
        <v/>
      </c>
      <c r="S23" s="86"/>
      <c r="T23" s="102" t="str">
        <f t="shared" si="4"/>
        <v/>
      </c>
      <c r="U23" s="48" t="str">
        <f>IFERROR((R23+J23+'Période 3'!AN23+'Période 2'!AN23+'Période 1'!AN23),"")</f>
        <v/>
      </c>
    </row>
    <row r="24" spans="1:21" x14ac:dyDescent="0.3">
      <c r="A24" s="80">
        <v>17</v>
      </c>
      <c r="B24" s="82">
        <f>'Liste élèves'!B24</f>
        <v>0</v>
      </c>
      <c r="C24" s="196">
        <f>'Liste élèves'!C24</f>
        <v>0</v>
      </c>
      <c r="D24" s="199"/>
      <c r="E24" s="97"/>
      <c r="F24" s="97"/>
      <c r="G24" s="97"/>
      <c r="H24" s="98"/>
      <c r="I24" s="95" t="str">
        <f t="shared" si="0"/>
        <v/>
      </c>
      <c r="J24" s="48" t="str">
        <f t="shared" si="1"/>
        <v/>
      </c>
      <c r="K24" s="86"/>
      <c r="L24" s="199"/>
      <c r="M24" s="97"/>
      <c r="N24" s="97"/>
      <c r="O24" s="97"/>
      <c r="P24" s="98"/>
      <c r="Q24" s="95" t="str">
        <f t="shared" si="2"/>
        <v/>
      </c>
      <c r="R24" s="48" t="str">
        <f t="shared" si="3"/>
        <v/>
      </c>
      <c r="S24" s="86"/>
      <c r="T24" s="102" t="str">
        <f t="shared" si="4"/>
        <v/>
      </c>
      <c r="U24" s="48" t="str">
        <f>IFERROR((R24+J24+'Période 3'!AN24+'Période 2'!AN24+'Période 1'!AN24),"")</f>
        <v/>
      </c>
    </row>
    <row r="25" spans="1:21" x14ac:dyDescent="0.3">
      <c r="A25" s="80">
        <v>18</v>
      </c>
      <c r="B25" s="82">
        <f>'Liste élèves'!B25</f>
        <v>0</v>
      </c>
      <c r="C25" s="196">
        <f>'Liste élèves'!C25</f>
        <v>0</v>
      </c>
      <c r="D25" s="199"/>
      <c r="E25" s="97"/>
      <c r="F25" s="97"/>
      <c r="G25" s="97"/>
      <c r="H25" s="98"/>
      <c r="I25" s="95" t="str">
        <f t="shared" si="0"/>
        <v/>
      </c>
      <c r="J25" s="48" t="str">
        <f t="shared" si="1"/>
        <v/>
      </c>
      <c r="K25" s="86"/>
      <c r="L25" s="199"/>
      <c r="M25" s="97"/>
      <c r="N25" s="97"/>
      <c r="O25" s="97"/>
      <c r="P25" s="98"/>
      <c r="Q25" s="95" t="str">
        <f t="shared" si="2"/>
        <v/>
      </c>
      <c r="R25" s="48" t="str">
        <f t="shared" si="3"/>
        <v/>
      </c>
      <c r="S25" s="86"/>
      <c r="T25" s="102" t="str">
        <f t="shared" si="4"/>
        <v/>
      </c>
      <c r="U25" s="48" t="str">
        <f>IFERROR((R25+J25+'Période 3'!AN25+'Période 2'!AN25+'Période 1'!AN25),"")</f>
        <v/>
      </c>
    </row>
    <row r="26" spans="1:21" x14ac:dyDescent="0.3">
      <c r="A26" s="80">
        <v>19</v>
      </c>
      <c r="B26" s="82">
        <f>'Liste élèves'!B26</f>
        <v>0</v>
      </c>
      <c r="C26" s="196">
        <f>'Liste élèves'!C26</f>
        <v>0</v>
      </c>
      <c r="D26" s="199"/>
      <c r="E26" s="97"/>
      <c r="F26" s="97"/>
      <c r="G26" s="97"/>
      <c r="H26" s="98"/>
      <c r="I26" s="95" t="str">
        <f t="shared" si="0"/>
        <v/>
      </c>
      <c r="J26" s="48" t="str">
        <f t="shared" si="1"/>
        <v/>
      </c>
      <c r="K26" s="86"/>
      <c r="L26" s="199"/>
      <c r="M26" s="97"/>
      <c r="N26" s="97"/>
      <c r="O26" s="97"/>
      <c r="P26" s="98"/>
      <c r="Q26" s="95" t="str">
        <f t="shared" si="2"/>
        <v/>
      </c>
      <c r="R26" s="48" t="str">
        <f t="shared" si="3"/>
        <v/>
      </c>
      <c r="S26" s="86"/>
      <c r="T26" s="102" t="str">
        <f t="shared" si="4"/>
        <v/>
      </c>
      <c r="U26" s="48" t="str">
        <f>IFERROR((R26+J26+'Période 3'!AN26+'Période 2'!AN26+'Période 1'!AN26),"")</f>
        <v/>
      </c>
    </row>
    <row r="27" spans="1:21" x14ac:dyDescent="0.3">
      <c r="A27" s="80">
        <v>20</v>
      </c>
      <c r="B27" s="82">
        <f>'Liste élèves'!B27</f>
        <v>0</v>
      </c>
      <c r="C27" s="196">
        <f>'Liste élèves'!C27</f>
        <v>0</v>
      </c>
      <c r="D27" s="199"/>
      <c r="E27" s="97"/>
      <c r="F27" s="97"/>
      <c r="G27" s="97"/>
      <c r="H27" s="98"/>
      <c r="I27" s="95" t="str">
        <f t="shared" si="0"/>
        <v/>
      </c>
      <c r="J27" s="48" t="str">
        <f t="shared" si="1"/>
        <v/>
      </c>
      <c r="K27" s="86"/>
      <c r="L27" s="199"/>
      <c r="M27" s="97"/>
      <c r="N27" s="97"/>
      <c r="O27" s="97"/>
      <c r="P27" s="98"/>
      <c r="Q27" s="95" t="str">
        <f t="shared" si="2"/>
        <v/>
      </c>
      <c r="R27" s="48" t="str">
        <f t="shared" si="3"/>
        <v/>
      </c>
      <c r="S27" s="86"/>
      <c r="T27" s="102" t="str">
        <f t="shared" si="4"/>
        <v/>
      </c>
      <c r="U27" s="48" t="str">
        <f>IFERROR((R27+J27+'Période 3'!AN27+'Période 2'!AN27+'Période 1'!AN27),"")</f>
        <v/>
      </c>
    </row>
    <row r="28" spans="1:21" x14ac:dyDescent="0.3">
      <c r="A28" s="80">
        <v>21</v>
      </c>
      <c r="B28" s="82">
        <f>'Liste élèves'!B28</f>
        <v>0</v>
      </c>
      <c r="C28" s="196">
        <f>'Liste élèves'!C28</f>
        <v>0</v>
      </c>
      <c r="D28" s="199"/>
      <c r="E28" s="97"/>
      <c r="F28" s="97"/>
      <c r="G28" s="97"/>
      <c r="H28" s="98"/>
      <c r="I28" s="95" t="str">
        <f t="shared" si="0"/>
        <v/>
      </c>
      <c r="J28" s="48" t="str">
        <f t="shared" si="1"/>
        <v/>
      </c>
      <c r="K28" s="86"/>
      <c r="L28" s="199"/>
      <c r="M28" s="97"/>
      <c r="N28" s="97"/>
      <c r="O28" s="97"/>
      <c r="P28" s="98"/>
      <c r="Q28" s="95" t="str">
        <f t="shared" si="2"/>
        <v/>
      </c>
      <c r="R28" s="48" t="str">
        <f t="shared" si="3"/>
        <v/>
      </c>
      <c r="S28" s="86"/>
      <c r="T28" s="102" t="str">
        <f t="shared" si="4"/>
        <v/>
      </c>
      <c r="U28" s="48" t="str">
        <f>IFERROR((R28+J28+'Période 3'!AN28+'Période 2'!AN28+'Période 1'!AN28),"")</f>
        <v/>
      </c>
    </row>
    <row r="29" spans="1:21" x14ac:dyDescent="0.3">
      <c r="A29" s="80">
        <v>22</v>
      </c>
      <c r="B29" s="82">
        <f>'Liste élèves'!B29</f>
        <v>0</v>
      </c>
      <c r="C29" s="196">
        <f>'Liste élèves'!C29</f>
        <v>0</v>
      </c>
      <c r="D29" s="199"/>
      <c r="E29" s="97"/>
      <c r="F29" s="97"/>
      <c r="G29" s="97"/>
      <c r="H29" s="98"/>
      <c r="I29" s="95" t="str">
        <f t="shared" si="0"/>
        <v/>
      </c>
      <c r="J29" s="48" t="str">
        <f t="shared" si="1"/>
        <v/>
      </c>
      <c r="K29" s="86"/>
      <c r="L29" s="199"/>
      <c r="M29" s="97"/>
      <c r="N29" s="97"/>
      <c r="O29" s="97"/>
      <c r="P29" s="98"/>
      <c r="Q29" s="95" t="str">
        <f t="shared" si="2"/>
        <v/>
      </c>
      <c r="R29" s="48" t="str">
        <f t="shared" si="3"/>
        <v/>
      </c>
      <c r="S29" s="86"/>
      <c r="T29" s="102" t="str">
        <f t="shared" si="4"/>
        <v/>
      </c>
      <c r="U29" s="48" t="str">
        <f>IFERROR((R29+J29+'Période 3'!AN29+'Période 2'!AN29+'Période 1'!AN29),"")</f>
        <v/>
      </c>
    </row>
    <row r="30" spans="1:21" x14ac:dyDescent="0.3">
      <c r="A30" s="80">
        <v>23</v>
      </c>
      <c r="B30" s="82">
        <f>'Liste élèves'!B30</f>
        <v>0</v>
      </c>
      <c r="C30" s="196">
        <f>'Liste élèves'!C30</f>
        <v>0</v>
      </c>
      <c r="D30" s="199"/>
      <c r="E30" s="97"/>
      <c r="F30" s="97"/>
      <c r="G30" s="97"/>
      <c r="H30" s="98"/>
      <c r="I30" s="95" t="str">
        <f t="shared" si="0"/>
        <v/>
      </c>
      <c r="J30" s="48" t="str">
        <f t="shared" si="1"/>
        <v/>
      </c>
      <c r="K30" s="86"/>
      <c r="L30" s="199"/>
      <c r="M30" s="97"/>
      <c r="N30" s="97"/>
      <c r="O30" s="97"/>
      <c r="P30" s="98"/>
      <c r="Q30" s="95" t="str">
        <f t="shared" si="2"/>
        <v/>
      </c>
      <c r="R30" s="48" t="str">
        <f t="shared" si="3"/>
        <v/>
      </c>
      <c r="S30" s="86"/>
      <c r="T30" s="102" t="str">
        <f t="shared" si="4"/>
        <v/>
      </c>
      <c r="U30" s="48" t="str">
        <f>IFERROR((R30+J30+'Période 3'!AN30+'Période 2'!AN30+'Période 1'!AN30),"")</f>
        <v/>
      </c>
    </row>
    <row r="31" spans="1:21" x14ac:dyDescent="0.3">
      <c r="A31" s="80">
        <v>24</v>
      </c>
      <c r="B31" s="82">
        <f>'Liste élèves'!B31</f>
        <v>0</v>
      </c>
      <c r="C31" s="196">
        <f>'Liste élèves'!C31</f>
        <v>0</v>
      </c>
      <c r="D31" s="199"/>
      <c r="E31" s="97"/>
      <c r="F31" s="97"/>
      <c r="G31" s="97"/>
      <c r="H31" s="98"/>
      <c r="I31" s="95" t="str">
        <f t="shared" si="0"/>
        <v/>
      </c>
      <c r="J31" s="48" t="str">
        <f t="shared" si="1"/>
        <v/>
      </c>
      <c r="K31" s="86"/>
      <c r="L31" s="199"/>
      <c r="M31" s="97"/>
      <c r="N31" s="97"/>
      <c r="O31" s="97"/>
      <c r="P31" s="98"/>
      <c r="Q31" s="95" t="str">
        <f t="shared" si="2"/>
        <v/>
      </c>
      <c r="R31" s="48" t="str">
        <f t="shared" si="3"/>
        <v/>
      </c>
      <c r="S31" s="86"/>
      <c r="T31" s="102" t="str">
        <f t="shared" si="4"/>
        <v/>
      </c>
      <c r="U31" s="48" t="str">
        <f>IFERROR((R31+J31+'Période 3'!AN31+'Période 2'!AN31+'Période 1'!AN31),"")</f>
        <v/>
      </c>
    </row>
    <row r="32" spans="1:21" x14ac:dyDescent="0.3">
      <c r="A32" s="80">
        <v>25</v>
      </c>
      <c r="B32" s="82">
        <f>'Liste élèves'!B32</f>
        <v>0</v>
      </c>
      <c r="C32" s="196">
        <f>'Liste élèves'!C32</f>
        <v>0</v>
      </c>
      <c r="D32" s="199"/>
      <c r="E32" s="97"/>
      <c r="F32" s="97"/>
      <c r="G32" s="97"/>
      <c r="H32" s="98"/>
      <c r="I32" s="95" t="str">
        <f t="shared" si="0"/>
        <v/>
      </c>
      <c r="J32" s="48" t="str">
        <f t="shared" si="1"/>
        <v/>
      </c>
      <c r="K32" s="86"/>
      <c r="L32" s="199"/>
      <c r="M32" s="97"/>
      <c r="N32" s="97"/>
      <c r="O32" s="97"/>
      <c r="P32" s="98"/>
      <c r="Q32" s="95" t="str">
        <f t="shared" si="2"/>
        <v/>
      </c>
      <c r="R32" s="48" t="str">
        <f t="shared" si="3"/>
        <v/>
      </c>
      <c r="S32" s="86"/>
      <c r="T32" s="102" t="str">
        <f t="shared" si="4"/>
        <v/>
      </c>
      <c r="U32" s="48" t="str">
        <f>IFERROR((R32+J32+'Période 3'!AN32+'Période 2'!AN32+'Période 1'!AN32),"")</f>
        <v/>
      </c>
    </row>
    <row r="33" spans="1:21" x14ac:dyDescent="0.3">
      <c r="A33" s="80">
        <v>26</v>
      </c>
      <c r="B33" s="82">
        <f>'Liste élèves'!B33</f>
        <v>0</v>
      </c>
      <c r="C33" s="196">
        <f>'Liste élèves'!C33</f>
        <v>0</v>
      </c>
      <c r="D33" s="199"/>
      <c r="E33" s="97"/>
      <c r="F33" s="97"/>
      <c r="G33" s="97"/>
      <c r="H33" s="98"/>
      <c r="I33" s="95" t="str">
        <f t="shared" si="0"/>
        <v/>
      </c>
      <c r="J33" s="48" t="str">
        <f t="shared" si="1"/>
        <v/>
      </c>
      <c r="K33" s="86"/>
      <c r="L33" s="199"/>
      <c r="M33" s="97"/>
      <c r="N33" s="97"/>
      <c r="O33" s="97"/>
      <c r="P33" s="98"/>
      <c r="Q33" s="95" t="str">
        <f t="shared" si="2"/>
        <v/>
      </c>
      <c r="R33" s="48" t="str">
        <f t="shared" si="3"/>
        <v/>
      </c>
      <c r="S33" s="86"/>
      <c r="T33" s="102" t="str">
        <f t="shared" si="4"/>
        <v/>
      </c>
      <c r="U33" s="48" t="str">
        <f>IFERROR((R33+J33+'Période 3'!AN33+'Période 2'!AN33+'Période 1'!AN33),"")</f>
        <v/>
      </c>
    </row>
    <row r="34" spans="1:21" x14ac:dyDescent="0.3">
      <c r="A34" s="80">
        <v>27</v>
      </c>
      <c r="B34" s="82">
        <f>'Liste élèves'!B34</f>
        <v>0</v>
      </c>
      <c r="C34" s="196">
        <f>'Liste élèves'!C34</f>
        <v>0</v>
      </c>
      <c r="D34" s="199"/>
      <c r="E34" s="97"/>
      <c r="F34" s="97"/>
      <c r="G34" s="97"/>
      <c r="H34" s="98"/>
      <c r="I34" s="95" t="str">
        <f t="shared" si="0"/>
        <v/>
      </c>
      <c r="J34" s="48" t="str">
        <f t="shared" ref="J34:J35" si="5">IFERROR(($J$7*SUM(D34:H34))/($D$7*ISNUMBER(D34)+$E$7*ISNUMBER(E34)+$F$7*ISNUMBER(F34)+$G$7*ISNUMBER(G34)+$G$7*ISNUMBER(H34)),"")</f>
        <v/>
      </c>
      <c r="K34" s="86"/>
      <c r="L34" s="199"/>
      <c r="M34" s="97"/>
      <c r="N34" s="97"/>
      <c r="O34" s="97"/>
      <c r="P34" s="98"/>
      <c r="Q34" s="95" t="str">
        <f t="shared" si="2"/>
        <v/>
      </c>
      <c r="R34" s="48" t="str">
        <f t="shared" si="3"/>
        <v/>
      </c>
      <c r="S34" s="86"/>
      <c r="T34" s="102" t="str">
        <f t="shared" si="4"/>
        <v/>
      </c>
      <c r="U34" s="48" t="str">
        <f>IFERROR((R34+J34+'Période 3'!AN34+'Période 2'!AN34+'Période 1'!AN34),"")</f>
        <v/>
      </c>
    </row>
    <row r="35" spans="1:21" x14ac:dyDescent="0.3">
      <c r="A35" s="80">
        <v>28</v>
      </c>
      <c r="B35" s="82">
        <f>'Liste élèves'!B35</f>
        <v>0</v>
      </c>
      <c r="C35" s="196">
        <f>'Liste élèves'!C35</f>
        <v>0</v>
      </c>
      <c r="D35" s="199"/>
      <c r="E35" s="97"/>
      <c r="F35" s="97"/>
      <c r="G35" s="97"/>
      <c r="H35" s="98"/>
      <c r="I35" s="102" t="str">
        <f t="shared" si="0"/>
        <v/>
      </c>
      <c r="J35" s="48" t="str">
        <f t="shared" si="5"/>
        <v/>
      </c>
      <c r="K35" s="86"/>
      <c r="L35" s="199"/>
      <c r="M35" s="97"/>
      <c r="N35" s="97"/>
      <c r="O35" s="97"/>
      <c r="P35" s="98"/>
      <c r="Q35" s="95" t="str">
        <f t="shared" si="2"/>
        <v/>
      </c>
      <c r="R35" s="48" t="str">
        <f t="shared" si="3"/>
        <v/>
      </c>
      <c r="S35" s="86"/>
      <c r="T35" s="102" t="str">
        <f t="shared" si="4"/>
        <v/>
      </c>
      <c r="U35" s="48" t="str">
        <f>IFERROR((R35+J35+'Période 3'!AN35+'Période 2'!AN35+'Période 1'!AN35),"")</f>
        <v/>
      </c>
    </row>
    <row r="36" spans="1:21" x14ac:dyDescent="0.3">
      <c r="A36" s="80">
        <v>29</v>
      </c>
      <c r="B36" s="82">
        <f>'Liste élèves'!B36</f>
        <v>0</v>
      </c>
      <c r="C36" s="196">
        <f>'Liste élèves'!C36</f>
        <v>0</v>
      </c>
      <c r="D36" s="199"/>
      <c r="E36" s="97"/>
      <c r="F36" s="97"/>
      <c r="G36" s="97"/>
      <c r="H36" s="98"/>
      <c r="I36" s="102" t="str">
        <f t="shared" si="0"/>
        <v/>
      </c>
      <c r="J36" s="48" t="str">
        <f t="shared" ref="J36" si="6">IFERROR(($J$7*SUM(D36:H36))/($D$7*ISNUMBER(D36)+$E$7*ISNUMBER(E36)+$F$7*ISNUMBER(F36)+$G$7*ISNUMBER(G36)+$G$7*ISNUMBER(H36)),"")</f>
        <v/>
      </c>
      <c r="K36" s="86"/>
      <c r="L36" s="199"/>
      <c r="M36" s="97"/>
      <c r="N36" s="97"/>
      <c r="O36" s="97"/>
      <c r="P36" s="98"/>
      <c r="Q36" s="102" t="str">
        <f t="shared" si="2"/>
        <v/>
      </c>
      <c r="R36" s="48" t="str">
        <f t="shared" si="3"/>
        <v/>
      </c>
      <c r="S36" s="86"/>
      <c r="T36" s="130" t="str">
        <f t="shared" si="4"/>
        <v/>
      </c>
      <c r="U36" s="131" t="str">
        <f>IFERROR((R36+J36+'Période 3'!AN36+'Période 2'!AN36+'Période 1'!AN36),"")</f>
        <v/>
      </c>
    </row>
    <row r="37" spans="1:21" x14ac:dyDescent="0.3">
      <c r="A37" s="80">
        <v>30</v>
      </c>
      <c r="B37" s="82">
        <f>'Liste élèves'!B37</f>
        <v>0</v>
      </c>
      <c r="C37" s="196">
        <f>'Liste élèves'!C37</f>
        <v>0</v>
      </c>
      <c r="D37" s="199"/>
      <c r="E37" s="97"/>
      <c r="F37" s="97"/>
      <c r="G37" s="97"/>
      <c r="H37" s="98"/>
      <c r="I37" s="102" t="str">
        <f t="shared" si="0"/>
        <v/>
      </c>
      <c r="J37" s="48" t="str">
        <f t="shared" ref="J37:J42" si="7">IFERROR(($J$7*SUM(D37:H37))/($D$7*ISNUMBER(D37)+$E$7*ISNUMBER(E37)+$F$7*ISNUMBER(F37)+$G$7*ISNUMBER(G37)+$G$7*ISNUMBER(H37)),"")</f>
        <v/>
      </c>
      <c r="K37" s="86"/>
      <c r="L37" s="199"/>
      <c r="M37" s="97"/>
      <c r="N37" s="97"/>
      <c r="O37" s="97"/>
      <c r="P37" s="98"/>
      <c r="Q37" s="102" t="str">
        <f t="shared" si="2"/>
        <v/>
      </c>
      <c r="R37" s="48" t="str">
        <f t="shared" ref="R37:R42" si="8">IFERROR(($R$7*SUM(L37:P37))/($L$7*ISNUMBER(L37)+$M$7*ISNUMBER(M37)+$N$7*ISNUMBER(N37)+$P$7*ISNUMBER(O37)+$O$7*ISNUMBER(P37)),"")</f>
        <v/>
      </c>
      <c r="S37" s="86"/>
      <c r="T37" s="102" t="str">
        <f t="shared" si="4"/>
        <v/>
      </c>
      <c r="U37" s="48" t="str">
        <f>IFERROR((R37+J37+'Période 3'!AN37+'Période 2'!AN37+'Période 1'!AN37),"")</f>
        <v/>
      </c>
    </row>
    <row r="38" spans="1:21" x14ac:dyDescent="0.3">
      <c r="A38" s="85">
        <v>31</v>
      </c>
      <c r="B38" s="82">
        <f>'Liste élèves'!B38</f>
        <v>0</v>
      </c>
      <c r="C38" s="196">
        <f>'Liste élèves'!C38</f>
        <v>0</v>
      </c>
      <c r="D38" s="199"/>
      <c r="E38" s="97"/>
      <c r="F38" s="97"/>
      <c r="G38" s="97"/>
      <c r="H38" s="98"/>
      <c r="I38" s="102" t="str">
        <f t="shared" si="0"/>
        <v/>
      </c>
      <c r="J38" s="48" t="str">
        <f t="shared" si="7"/>
        <v/>
      </c>
      <c r="K38" s="86"/>
      <c r="L38" s="199"/>
      <c r="M38" s="97"/>
      <c r="N38" s="97"/>
      <c r="O38" s="97"/>
      <c r="P38" s="98"/>
      <c r="Q38" s="102" t="str">
        <f t="shared" si="2"/>
        <v/>
      </c>
      <c r="R38" s="48" t="str">
        <f t="shared" si="8"/>
        <v/>
      </c>
      <c r="S38" s="86"/>
      <c r="T38" s="102" t="str">
        <f t="shared" si="4"/>
        <v/>
      </c>
      <c r="U38" s="48" t="str">
        <f>IFERROR((R38+J38+'Période 3'!AN38+'Période 2'!AN38+'Période 1'!AN38),"")</f>
        <v/>
      </c>
    </row>
    <row r="39" spans="1:21" x14ac:dyDescent="0.3">
      <c r="A39" s="85">
        <v>32</v>
      </c>
      <c r="B39" s="82">
        <f>'Liste élèves'!B39</f>
        <v>0</v>
      </c>
      <c r="C39" s="196">
        <f>'Liste élèves'!C39</f>
        <v>0</v>
      </c>
      <c r="D39" s="199"/>
      <c r="E39" s="97"/>
      <c r="F39" s="97"/>
      <c r="G39" s="97"/>
      <c r="H39" s="98"/>
      <c r="I39" s="102" t="str">
        <f t="shared" si="0"/>
        <v/>
      </c>
      <c r="J39" s="48" t="str">
        <f t="shared" si="7"/>
        <v/>
      </c>
      <c r="K39" s="86"/>
      <c r="L39" s="199"/>
      <c r="M39" s="97"/>
      <c r="N39" s="97"/>
      <c r="O39" s="97"/>
      <c r="P39" s="98"/>
      <c r="Q39" s="102" t="str">
        <f t="shared" si="2"/>
        <v/>
      </c>
      <c r="R39" s="48" t="str">
        <f t="shared" si="8"/>
        <v/>
      </c>
      <c r="S39" s="86"/>
      <c r="T39" s="102" t="str">
        <f t="shared" si="4"/>
        <v/>
      </c>
      <c r="U39" s="48" t="str">
        <f>IFERROR((R39+J39+'Période 3'!AN39+'Période 2'!AN39+'Période 1'!AN39),"")</f>
        <v/>
      </c>
    </row>
    <row r="40" spans="1:21" x14ac:dyDescent="0.3">
      <c r="A40" s="85">
        <v>33</v>
      </c>
      <c r="B40" s="82">
        <f>'Liste élèves'!B40</f>
        <v>0</v>
      </c>
      <c r="C40" s="196">
        <f>'Liste élèves'!C40</f>
        <v>0</v>
      </c>
      <c r="D40" s="199"/>
      <c r="E40" s="97"/>
      <c r="F40" s="97"/>
      <c r="G40" s="97"/>
      <c r="H40" s="98"/>
      <c r="I40" s="102" t="str">
        <f t="shared" si="0"/>
        <v/>
      </c>
      <c r="J40" s="48" t="str">
        <f t="shared" si="7"/>
        <v/>
      </c>
      <c r="K40" s="86"/>
      <c r="L40" s="199"/>
      <c r="M40" s="97"/>
      <c r="N40" s="97"/>
      <c r="O40" s="97"/>
      <c r="P40" s="98"/>
      <c r="Q40" s="102" t="str">
        <f t="shared" si="2"/>
        <v/>
      </c>
      <c r="R40" s="48" t="str">
        <f t="shared" si="8"/>
        <v/>
      </c>
      <c r="S40" s="86"/>
      <c r="T40" s="102" t="str">
        <f t="shared" si="4"/>
        <v/>
      </c>
      <c r="U40" s="48" t="str">
        <f>IFERROR((R40+J40+'Période 3'!AN40+'Période 2'!AN40+'Période 1'!AN40),"")</f>
        <v/>
      </c>
    </row>
    <row r="41" spans="1:21" x14ac:dyDescent="0.3">
      <c r="A41" s="85">
        <v>34</v>
      </c>
      <c r="B41" s="82">
        <f>'Liste élèves'!B41</f>
        <v>0</v>
      </c>
      <c r="C41" s="196">
        <f>'Liste élèves'!C41</f>
        <v>0</v>
      </c>
      <c r="D41" s="199"/>
      <c r="E41" s="97"/>
      <c r="F41" s="97"/>
      <c r="G41" s="97"/>
      <c r="H41" s="98"/>
      <c r="I41" s="102" t="str">
        <f t="shared" si="0"/>
        <v/>
      </c>
      <c r="J41" s="48" t="str">
        <f t="shared" si="7"/>
        <v/>
      </c>
      <c r="K41" s="86"/>
      <c r="L41" s="199"/>
      <c r="M41" s="97"/>
      <c r="N41" s="97"/>
      <c r="O41" s="97"/>
      <c r="P41" s="98"/>
      <c r="Q41" s="102" t="str">
        <f t="shared" si="2"/>
        <v/>
      </c>
      <c r="R41" s="48" t="str">
        <f t="shared" si="8"/>
        <v/>
      </c>
      <c r="S41" s="86"/>
      <c r="T41" s="102" t="str">
        <f t="shared" si="4"/>
        <v/>
      </c>
      <c r="U41" s="48" t="str">
        <f>IFERROR((R41+J41+'Période 3'!AN41+'Période 2'!AN41+'Période 1'!AN41),"")</f>
        <v/>
      </c>
    </row>
    <row r="42" spans="1:21" ht="15" thickBot="1" x14ac:dyDescent="0.35">
      <c r="A42" s="85">
        <v>35</v>
      </c>
      <c r="B42" s="82">
        <f>'Liste élèves'!B42</f>
        <v>0</v>
      </c>
      <c r="C42" s="196">
        <f>'Liste élèves'!C42</f>
        <v>0</v>
      </c>
      <c r="D42" s="200"/>
      <c r="E42" s="201"/>
      <c r="F42" s="201"/>
      <c r="G42" s="201"/>
      <c r="H42" s="202"/>
      <c r="I42" s="103" t="str">
        <f t="shared" si="0"/>
        <v/>
      </c>
      <c r="J42" s="87" t="str">
        <f t="shared" si="7"/>
        <v/>
      </c>
      <c r="K42" s="86"/>
      <c r="L42" s="200"/>
      <c r="M42" s="201"/>
      <c r="N42" s="201"/>
      <c r="O42" s="201"/>
      <c r="P42" s="202"/>
      <c r="Q42" s="128" t="str">
        <f t="shared" si="2"/>
        <v/>
      </c>
      <c r="R42" s="129" t="str">
        <f t="shared" si="8"/>
        <v/>
      </c>
      <c r="S42" s="86"/>
      <c r="T42" s="132" t="str">
        <f t="shared" si="4"/>
        <v/>
      </c>
      <c r="U42" s="129" t="str">
        <f>IFERROR((R42+J42+'Période 3'!AN42+'Période 2'!AN42+'Période 1'!AN42),"")</f>
        <v/>
      </c>
    </row>
    <row r="43" spans="1:21" ht="15.6" thickTop="1" thickBot="1" x14ac:dyDescent="0.35">
      <c r="B43" s="21"/>
      <c r="C43" s="26" t="s">
        <v>23</v>
      </c>
      <c r="D43" s="155">
        <f>IFERROR(AVERAGE(D8:D42),"")</f>
        <v>6.5</v>
      </c>
      <c r="E43" s="155">
        <f t="shared" ref="E43:H43" si="9">IFERROR(AVERAGE(E8:E42),"")</f>
        <v>3</v>
      </c>
      <c r="F43" s="155">
        <f t="shared" si="9"/>
        <v>7.5</v>
      </c>
      <c r="G43" s="155" t="str">
        <f t="shared" si="9"/>
        <v/>
      </c>
      <c r="H43" s="155" t="str">
        <f t="shared" si="9"/>
        <v/>
      </c>
      <c r="I43" s="156"/>
      <c r="J43" s="156"/>
      <c r="K43" s="88"/>
      <c r="L43" s="155">
        <f t="shared" ref="L43:P43" si="10">IFERROR(AVERAGE(L8:L42),"")</f>
        <v>10</v>
      </c>
      <c r="M43" s="155">
        <f t="shared" si="10"/>
        <v>11</v>
      </c>
      <c r="N43" s="155">
        <f t="shared" si="10"/>
        <v>9.5</v>
      </c>
      <c r="O43" s="155">
        <f t="shared" si="10"/>
        <v>15</v>
      </c>
      <c r="P43" s="155">
        <f t="shared" si="10"/>
        <v>6</v>
      </c>
      <c r="Q43" s="156"/>
      <c r="R43" s="156"/>
      <c r="S43" s="89"/>
      <c r="T43" s="89"/>
      <c r="U43" s="90"/>
    </row>
    <row r="44" spans="1:21" ht="15" thickBot="1" x14ac:dyDescent="0.35">
      <c r="B44" s="21"/>
      <c r="C44" s="26"/>
      <c r="D44" s="157"/>
      <c r="E44" s="157"/>
      <c r="F44" s="157"/>
      <c r="G44" s="157"/>
      <c r="H44" s="157"/>
      <c r="I44" s="158">
        <f t="shared" ref="I44:J44" si="11">IFERROR(AVERAGE(I8:I42),"")</f>
        <v>0.56666666666666665</v>
      </c>
      <c r="J44" s="159">
        <f t="shared" si="11"/>
        <v>11.333333333333334</v>
      </c>
      <c r="K44" s="89"/>
      <c r="L44" s="157"/>
      <c r="M44" s="157"/>
      <c r="N44" s="157"/>
      <c r="O44" s="157"/>
      <c r="P44" s="157"/>
      <c r="Q44" s="158">
        <f>IFERROR(AVERAGE(Q8:Q42),"")</f>
        <v>0.51500000000000012</v>
      </c>
      <c r="R44" s="159">
        <f>IFERROR(AVERAGE(R8:R42),"")</f>
        <v>20.6</v>
      </c>
      <c r="S44" s="91"/>
      <c r="T44" s="101" t="e">
        <f>AVERAGE(T8:T42)</f>
        <v>#DIV/0!</v>
      </c>
      <c r="U44" s="46" t="e">
        <f>AVERAGE(U8:U42)</f>
        <v>#DIV/0!</v>
      </c>
    </row>
    <row r="45" spans="1:21" ht="15" thickBot="1" x14ac:dyDescent="0.35">
      <c r="B45" s="75"/>
      <c r="C45" s="76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3"/>
    </row>
    <row r="46" spans="1:21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</sheetData>
  <sheetProtection sheet="1" objects="1" scenarios="1" selectLockedCells="1"/>
  <mergeCells count="13">
    <mergeCell ref="B1:D1"/>
    <mergeCell ref="G1:H1"/>
    <mergeCell ref="L4:R5"/>
    <mergeCell ref="Q6:R6"/>
    <mergeCell ref="D4:J5"/>
    <mergeCell ref="G2:H2"/>
    <mergeCell ref="T4:U5"/>
    <mergeCell ref="I6:J6"/>
    <mergeCell ref="T6:U6"/>
    <mergeCell ref="P1:S1"/>
    <mergeCell ref="K1:N1"/>
    <mergeCell ref="P2:S2"/>
    <mergeCell ref="K2:N2"/>
  </mergeCells>
  <conditionalFormatting sqref="U44">
    <cfRule type="cellIs" dxfId="46" priority="51" stopIfTrue="1" operator="greaterThanOrEqual">
      <formula>$V$9/2</formula>
    </cfRule>
    <cfRule type="cellIs" dxfId="45" priority="52" stopIfTrue="1" operator="lessThan">
      <formula>$V$9/2</formula>
    </cfRule>
  </conditionalFormatting>
  <conditionalFormatting sqref="D43:H43">
    <cfRule type="cellIs" dxfId="44" priority="8" operator="lessThan">
      <formula>D$7/2</formula>
    </cfRule>
    <cfRule type="cellIs" dxfId="43" priority="79" stopIfTrue="1" operator="greaterThanOrEqual">
      <formula>$E$9/2</formula>
    </cfRule>
    <cfRule type="cellIs" dxfId="42" priority="80" stopIfTrue="1" operator="lessThan">
      <formula>$E$9/2</formula>
    </cfRule>
  </conditionalFormatting>
  <conditionalFormatting sqref="I44">
    <cfRule type="cellIs" dxfId="41" priority="7" operator="lessThan">
      <formula>0.5</formula>
    </cfRule>
    <cfRule type="cellIs" dxfId="40" priority="87" stopIfTrue="1" operator="greaterThanOrEqual">
      <formula>0.5</formula>
    </cfRule>
    <cfRule type="cellIs" dxfId="39" priority="88" stopIfTrue="1" operator="lessThan">
      <formula>0.5</formula>
    </cfRule>
  </conditionalFormatting>
  <conditionalFormatting sqref="D8:H42">
    <cfRule type="cellIs" dxfId="38" priority="21" operator="greaterThan">
      <formula>D$7</formula>
    </cfRule>
    <cfRule type="cellIs" dxfId="37" priority="50" operator="lessThan">
      <formula>D$7/2</formula>
    </cfRule>
  </conditionalFormatting>
  <conditionalFormatting sqref="J8:J42">
    <cfRule type="cellIs" dxfId="36" priority="49" operator="lessThan">
      <formula>J$7/2</formula>
    </cfRule>
  </conditionalFormatting>
  <conditionalFormatting sqref="I8:I42">
    <cfRule type="cellIs" dxfId="35" priority="48" operator="lessThan">
      <formula>0.5</formula>
    </cfRule>
  </conditionalFormatting>
  <conditionalFormatting sqref="L8:P42">
    <cfRule type="cellIs" dxfId="34" priority="20" operator="greaterThan">
      <formula>L$7</formula>
    </cfRule>
    <cfRule type="cellIs" dxfId="33" priority="35" operator="lessThan">
      <formula>L$7/2</formula>
    </cfRule>
  </conditionalFormatting>
  <conditionalFormatting sqref="R8:R42">
    <cfRule type="cellIs" dxfId="32" priority="34" operator="lessThan">
      <formula>R$7/2</formula>
    </cfRule>
  </conditionalFormatting>
  <conditionalFormatting sqref="Q9:Q42">
    <cfRule type="cellIs" dxfId="31" priority="33" operator="lessThan">
      <formula>0.5</formula>
    </cfRule>
  </conditionalFormatting>
  <conditionalFormatting sqref="Q8">
    <cfRule type="cellIs" dxfId="30" priority="32" operator="lessThan">
      <formula>0.5</formula>
    </cfRule>
  </conditionalFormatting>
  <conditionalFormatting sqref="U8:U42">
    <cfRule type="cellIs" dxfId="29" priority="31" operator="lessThan">
      <formula>$U$7/2</formula>
    </cfRule>
  </conditionalFormatting>
  <conditionalFormatting sqref="T8:T42">
    <cfRule type="cellIs" dxfId="28" priority="29" operator="lessThan">
      <formula>0.5</formula>
    </cfRule>
  </conditionalFormatting>
  <conditionalFormatting sqref="L43:P43">
    <cfRule type="cellIs" dxfId="27" priority="5" operator="lessThan">
      <formula>L$7/2</formula>
    </cfRule>
    <cfRule type="cellIs" dxfId="26" priority="25" stopIfTrue="1" operator="greaterThanOrEqual">
      <formula>$E$9/2</formula>
    </cfRule>
    <cfRule type="cellIs" dxfId="25" priority="26" stopIfTrue="1" operator="lessThan">
      <formula>$E$9/2</formula>
    </cfRule>
  </conditionalFormatting>
  <conditionalFormatting sqref="Q44">
    <cfRule type="cellIs" dxfId="24" priority="4" operator="lessThan">
      <formula>0.5</formula>
    </cfRule>
    <cfRule type="cellIs" dxfId="23" priority="27" stopIfTrue="1" operator="greaterThanOrEqual">
      <formula>0.5</formula>
    </cfRule>
    <cfRule type="cellIs" dxfId="22" priority="28" stopIfTrue="1" operator="lessThan">
      <formula>0.5</formula>
    </cfRule>
  </conditionalFormatting>
  <conditionalFormatting sqref="J44">
    <cfRule type="cellIs" dxfId="21" priority="6" operator="lessThan">
      <formula>$J$7/2</formula>
    </cfRule>
    <cfRule type="cellIs" dxfId="20" priority="24" operator="lessThan">
      <formula>$J$7/2</formula>
    </cfRule>
  </conditionalFormatting>
  <conditionalFormatting sqref="R44">
    <cfRule type="cellIs" dxfId="19" priority="3" operator="lessThan">
      <formula>$R$7/2</formula>
    </cfRule>
    <cfRule type="cellIs" dxfId="18" priority="23" operator="lessThan">
      <formula>$R$7/2</formula>
    </cfRule>
  </conditionalFormatting>
  <conditionalFormatting sqref="T44">
    <cfRule type="cellIs" dxfId="17" priority="22" operator="less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4"/>
  <sheetViews>
    <sheetView tabSelected="1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M8" sqref="M8"/>
    </sheetView>
  </sheetViews>
  <sheetFormatPr baseColWidth="10" defaultRowHeight="14.4" x14ac:dyDescent="0.3"/>
  <cols>
    <col min="1" max="1" width="2.5546875" customWidth="1"/>
    <col min="2" max="2" width="15.5546875" customWidth="1"/>
    <col min="3" max="3" width="15.6640625" customWidth="1"/>
    <col min="20" max="20" width="13.6640625" customWidth="1"/>
  </cols>
  <sheetData>
    <row r="1" spans="1:20" ht="15.6" x14ac:dyDescent="0.3">
      <c r="A1" s="71"/>
      <c r="B1" s="110" t="s">
        <v>30</v>
      </c>
      <c r="C1" s="110"/>
      <c r="D1" s="110"/>
      <c r="E1" s="110"/>
      <c r="F1" s="110"/>
      <c r="G1" s="110"/>
      <c r="H1" s="104"/>
      <c r="I1" s="108" t="s">
        <v>16</v>
      </c>
      <c r="J1" s="317" t="str">
        <f>'Période 1'!AA1</f>
        <v>2019-2020</v>
      </c>
      <c r="K1" s="317"/>
      <c r="L1" s="318"/>
    </row>
    <row r="2" spans="1:20" x14ac:dyDescent="0.3">
      <c r="A2" s="71"/>
      <c r="B2" s="71"/>
      <c r="C2" s="109"/>
      <c r="D2" s="108"/>
      <c r="E2" s="236">
        <f>[1]Période1!$K$2</f>
        <v>0</v>
      </c>
      <c r="F2" s="236"/>
      <c r="G2" s="236"/>
      <c r="H2" s="104"/>
      <c r="I2" s="108" t="s">
        <v>0</v>
      </c>
      <c r="J2" s="317" t="str">
        <f>'Période 1'!AA2</f>
        <v>2F</v>
      </c>
      <c r="K2" s="317"/>
    </row>
    <row r="3" spans="1:20" ht="15.75" customHeight="1" thickBot="1" x14ac:dyDescent="0.35">
      <c r="A3" s="28"/>
      <c r="B3" s="134" t="s">
        <v>33</v>
      </c>
      <c r="C3" s="134"/>
      <c r="D3" s="9"/>
      <c r="E3" s="10"/>
      <c r="F3" s="10"/>
      <c r="G3" s="10"/>
      <c r="H3" s="28"/>
      <c r="I3" s="28"/>
      <c r="J3" s="11"/>
      <c r="K3" s="11"/>
    </row>
    <row r="4" spans="1:20" ht="15" customHeight="1" x14ac:dyDescent="0.3">
      <c r="A4" s="11"/>
      <c r="B4" s="134"/>
      <c r="C4" s="134"/>
      <c r="D4" s="296" t="s">
        <v>34</v>
      </c>
      <c r="E4" s="299" t="s">
        <v>35</v>
      </c>
      <c r="F4" s="299" t="s">
        <v>36</v>
      </c>
      <c r="G4" s="299" t="s">
        <v>39</v>
      </c>
      <c r="H4" s="299" t="s">
        <v>37</v>
      </c>
      <c r="I4" s="71"/>
      <c r="J4" s="290" t="s">
        <v>38</v>
      </c>
      <c r="K4" s="291"/>
      <c r="M4" s="302" t="s">
        <v>62</v>
      </c>
      <c r="N4" s="303"/>
      <c r="O4" s="303"/>
      <c r="P4" s="303"/>
      <c r="Q4" s="303"/>
      <c r="R4" s="303"/>
      <c r="S4" s="303"/>
      <c r="T4" s="304"/>
    </row>
    <row r="5" spans="1:20" ht="15" customHeight="1" thickBot="1" x14ac:dyDescent="0.35">
      <c r="A5" s="11"/>
      <c r="B5" s="134"/>
      <c r="C5" s="134"/>
      <c r="D5" s="297"/>
      <c r="E5" s="300"/>
      <c r="F5" s="300"/>
      <c r="G5" s="300"/>
      <c r="H5" s="300"/>
      <c r="I5" s="71"/>
      <c r="J5" s="292"/>
      <c r="K5" s="293"/>
      <c r="M5" s="305"/>
      <c r="N5" s="306"/>
      <c r="O5" s="306"/>
      <c r="P5" s="306"/>
      <c r="Q5" s="306"/>
      <c r="R5" s="306"/>
      <c r="S5" s="306"/>
      <c r="T5" s="307"/>
    </row>
    <row r="6" spans="1:20" ht="22.5" customHeight="1" thickBot="1" x14ac:dyDescent="0.35">
      <c r="A6" s="12"/>
      <c r="B6" s="135"/>
      <c r="C6" s="135"/>
      <c r="D6" s="298"/>
      <c r="E6" s="301"/>
      <c r="F6" s="301"/>
      <c r="G6" s="301"/>
      <c r="H6" s="301"/>
      <c r="I6" s="71"/>
      <c r="J6" s="294"/>
      <c r="K6" s="295"/>
      <c r="M6" s="209" t="s">
        <v>18</v>
      </c>
      <c r="N6" s="209" t="s">
        <v>19</v>
      </c>
      <c r="O6" s="209" t="s">
        <v>20</v>
      </c>
      <c r="P6" s="209" t="s">
        <v>21</v>
      </c>
      <c r="Q6" s="209" t="s">
        <v>22</v>
      </c>
      <c r="R6" s="264" t="s">
        <v>61</v>
      </c>
      <c r="S6" s="280"/>
      <c r="T6" s="221" t="s">
        <v>63</v>
      </c>
    </row>
    <row r="7" spans="1:20" ht="15" thickBot="1" x14ac:dyDescent="0.35">
      <c r="A7" s="13"/>
      <c r="B7" s="24" t="s">
        <v>1</v>
      </c>
      <c r="C7" s="77" t="s">
        <v>2</v>
      </c>
      <c r="D7" s="182">
        <f>'Période 1'!AN7</f>
        <v>20</v>
      </c>
      <c r="E7" s="183">
        <f>'Période 2'!AN7</f>
        <v>0</v>
      </c>
      <c r="F7" s="183">
        <f>'Période 3'!AN7</f>
        <v>0</v>
      </c>
      <c r="G7" s="184">
        <f>+'Examens déc et juin'!J7</f>
        <v>20</v>
      </c>
      <c r="H7" s="184">
        <f>'Examens déc et juin'!R7</f>
        <v>40</v>
      </c>
      <c r="I7" s="185"/>
      <c r="J7" s="186" t="s">
        <v>28</v>
      </c>
      <c r="K7" s="210">
        <f>H7+G7+F7+E7+D7</f>
        <v>80</v>
      </c>
      <c r="M7" s="182">
        <v>20</v>
      </c>
      <c r="N7" s="182">
        <v>20</v>
      </c>
      <c r="O7" s="182">
        <v>20</v>
      </c>
      <c r="P7" s="182">
        <v>30</v>
      </c>
      <c r="Q7" s="182">
        <v>10</v>
      </c>
      <c r="R7" s="181" t="s">
        <v>28</v>
      </c>
      <c r="S7" s="183">
        <v>20</v>
      </c>
      <c r="T7" s="182">
        <v>20</v>
      </c>
    </row>
    <row r="8" spans="1:20" ht="15" thickTop="1" x14ac:dyDescent="0.3">
      <c r="A8" s="15">
        <v>1</v>
      </c>
      <c r="B8" s="25" t="str">
        <f>+'Liste élèves'!B8</f>
        <v>Nom 1</v>
      </c>
      <c r="C8" s="33" t="str">
        <f>+'Liste élèves'!C8</f>
        <v>Prénom 1</v>
      </c>
      <c r="D8" s="176">
        <f>+'Période 1'!AN8</f>
        <v>8.9822727272727256</v>
      </c>
      <c r="E8" s="160" t="str">
        <f>+'Période 2'!AN8</f>
        <v/>
      </c>
      <c r="F8" s="160" t="str">
        <f>+'Période 3'!AN8</f>
        <v/>
      </c>
      <c r="G8" s="160">
        <f>+'Examens déc et juin'!J8</f>
        <v>11.333333333333334</v>
      </c>
      <c r="H8" s="160">
        <f>'Examens déc et juin'!R8</f>
        <v>23.6</v>
      </c>
      <c r="I8" s="136"/>
      <c r="J8" s="163">
        <f>IFERROR(K8/$K$7,"")</f>
        <v>0.54894507575757578</v>
      </c>
      <c r="K8" s="164">
        <f>IFERROR(($K$7*SUM(D8:H8))/($D$7*ISNUMBER(D8)+$E$7*ISNUMBER(E8)+$F$7*ISNUMBER(F8)+$G$7*ISNUMBER(G8)+$H$7*ISNUMBER(H8)),"")</f>
        <v>43.915606060606059</v>
      </c>
      <c r="M8" s="198" t="str">
        <f>IF($J8&gt;=50%,"n.a",IF('Examens déc et juin'!L8&gt;=10,'Examens déc et juin'!L8,IF('Examens déc et juin'!L8&lt;10,"à compléter")))</f>
        <v>n.a</v>
      </c>
      <c r="N8" s="96" t="str">
        <f>IF($J8&gt;=50%,"n.a",IF('Examens déc et juin'!M8&gt;=10,'Examens déc et juin'!M8,IF('Examens déc et juin'!M8&lt;10,"à compléter")))</f>
        <v>n.a</v>
      </c>
      <c r="O8" s="96" t="str">
        <f>IF($J8&gt;=50%,"n.a",IF('Examens déc et juin'!N8&gt;=10,'Examens déc et juin'!N8,IF('Examens déc et juin'!N8&lt;10,"à compléter")))</f>
        <v>n.a</v>
      </c>
      <c r="P8" s="96" t="str">
        <f>IF($J8&gt;=50%,"n.a",IF('Examens déc et juin'!O8&gt;=15,'Examens déc et juin'!O8,IF('Examens déc et juin'!O8&lt;15,"à compléter")))</f>
        <v>n.a</v>
      </c>
      <c r="Q8" s="208" t="str">
        <f>IF($J8&gt;=50%,"n.a",IF('Examens déc et juin'!P8&gt;=5,'Examens déc et juin'!P8,IF('Examens déc et juin'!P8&lt;5,"à compléter")))</f>
        <v>n.a</v>
      </c>
      <c r="R8" s="211" t="str">
        <f>IFERROR((S8/$S$7),"")</f>
        <v/>
      </c>
      <c r="S8" s="212" t="str">
        <f>IF((SUM(M8:Q8)=0),"",SUM(M8:Q8)/SUM($M$7:$Q$7)*20)</f>
        <v/>
      </c>
      <c r="T8" s="213"/>
    </row>
    <row r="9" spans="1:20" x14ac:dyDescent="0.3">
      <c r="A9" s="15">
        <v>2</v>
      </c>
      <c r="B9" s="23" t="str">
        <f>+'Liste élèves'!B9</f>
        <v>Nom 2</v>
      </c>
      <c r="C9" s="34" t="str">
        <f>+'Liste élèves'!C9</f>
        <v>Prénom 2</v>
      </c>
      <c r="D9" s="177">
        <f>+'Période 1'!AN9</f>
        <v>9.1764705882352935</v>
      </c>
      <c r="E9" s="161" t="str">
        <f>+'Période 2'!AN9</f>
        <v/>
      </c>
      <c r="F9" s="161" t="str">
        <f>+'Période 3'!AN9</f>
        <v/>
      </c>
      <c r="G9" s="161">
        <f>+'Examens déc et juin'!J9</f>
        <v>11.333333333333334</v>
      </c>
      <c r="H9" s="161">
        <f>'Examens déc et juin'!R9</f>
        <v>17.600000000000001</v>
      </c>
      <c r="I9" s="71"/>
      <c r="J9" s="165">
        <f t="shared" ref="J9:J42" si="0">IFERROR(K9/$K$7,"")</f>
        <v>0.47637254901960785</v>
      </c>
      <c r="K9" s="166">
        <f t="shared" ref="K9:K42" si="1">IFERROR(($K$7*SUM(D9:H9))/($D$7*ISNUMBER(D9)+$E$7*ISNUMBER(E9)+$F$7*ISNUMBER(F9)+$G$7*ISNUMBER(G9)+$H$7*ISNUMBER(H9)),"")</f>
        <v>38.109803921568627</v>
      </c>
      <c r="M9" s="199" t="str">
        <f>IF($J9&gt;=50%,"n.a",IF('Examens déc et juin'!L9&gt;=10,'Examens déc et juin'!L9,IF('Examens déc et juin'!L9&lt;10,"à compléter")))</f>
        <v>à compléter</v>
      </c>
      <c r="N9" s="97" t="str">
        <f>IF($J9&gt;=50%,"n.a",IF('Examens déc et juin'!M9&gt;=10,'Examens déc et juin'!M9,IF('Examens déc et juin'!M9&lt;10,"à compléter")))</f>
        <v>à compléter</v>
      </c>
      <c r="O9" s="97">
        <f>IF($J9&gt;=50%,"n.a",IF('Examens déc et juin'!N9&gt;=10,'Examens déc et juin'!N9,IF('Examens déc et juin'!N9&lt;10,"à compléter")))</f>
        <v>11</v>
      </c>
      <c r="P9" s="97" t="str">
        <f>IF($J9&gt;=50%,"n.a",IF('Examens déc et juin'!O9&gt;=15,'Examens déc et juin'!O9,IF('Examens déc et juin'!O9&lt;15,"à compléter")))</f>
        <v>à compléter</v>
      </c>
      <c r="Q9" s="98" t="str">
        <f>IF($J9&gt;=50%,"n.a",IF('Examens déc et juin'!P9&gt;=5,'Examens déc et juin'!P9,IF('Examens déc et juin'!P9&lt;5,"à compléter")))</f>
        <v>à compléter</v>
      </c>
      <c r="R9" s="214">
        <f t="shared" ref="R9:R42" si="2">IFERROR((S9/$S$7),"")</f>
        <v>0.11000000000000001</v>
      </c>
      <c r="S9" s="215">
        <f t="shared" ref="S9:S42" si="3">IF((SUM(M9:Q9)=0),"",SUM(M9:Q9)/SUM($M$7:$Q$7)*20)</f>
        <v>2.2000000000000002</v>
      </c>
      <c r="T9" s="216"/>
    </row>
    <row r="10" spans="1:20" x14ac:dyDescent="0.3">
      <c r="A10" s="15">
        <v>3</v>
      </c>
      <c r="B10" s="23">
        <f>+'Liste élèves'!B10</f>
        <v>0</v>
      </c>
      <c r="C10" s="34">
        <f>+'Liste élèves'!C10</f>
        <v>0</v>
      </c>
      <c r="D10" s="177" t="str">
        <f>+'Période 1'!AN10</f>
        <v/>
      </c>
      <c r="E10" s="161" t="str">
        <f>+'Période 2'!AN10</f>
        <v/>
      </c>
      <c r="F10" s="161" t="str">
        <f>+'Période 3'!AN10</f>
        <v/>
      </c>
      <c r="G10" s="161" t="str">
        <f>+'Examens déc et juin'!J10</f>
        <v/>
      </c>
      <c r="H10" s="161" t="str">
        <f>'Examens déc et juin'!R10</f>
        <v/>
      </c>
      <c r="I10" s="71"/>
      <c r="J10" s="165" t="str">
        <f t="shared" si="0"/>
        <v/>
      </c>
      <c r="K10" s="166" t="str">
        <f t="shared" si="1"/>
        <v/>
      </c>
      <c r="M10" s="199" t="str">
        <f>IF($J10&gt;=50%,"n.a",IF('Examens déc et juin'!L10&gt;=10,'Examens déc et juin'!L10,IF('Examens déc et juin'!L10&lt;10,"à compléter")))</f>
        <v>n.a</v>
      </c>
      <c r="N10" s="97" t="str">
        <f>IF($J10&gt;=50%,"n.a",IF('Examens déc et juin'!M10&gt;=10,'Examens déc et juin'!M10,IF('Examens déc et juin'!M10&lt;10,"à compléter")))</f>
        <v>n.a</v>
      </c>
      <c r="O10" s="97" t="str">
        <f>IF($J10&gt;=50%,"n.a",IF('Examens déc et juin'!N10&gt;=10,'Examens déc et juin'!N10,IF('Examens déc et juin'!N10&lt;10,"à compléter")))</f>
        <v>n.a</v>
      </c>
      <c r="P10" s="97" t="str">
        <f>IF($J10&gt;=50%,"n.a",IF('Examens déc et juin'!O10&gt;=15,'Examens déc et juin'!O10,IF('Examens déc et juin'!O10&lt;15,"à compléter")))</f>
        <v>n.a</v>
      </c>
      <c r="Q10" s="98" t="str">
        <f>IF($J10&gt;=50%,"n.a",IF('Examens déc et juin'!P10&gt;=5,'Examens déc et juin'!P10,IF('Examens déc et juin'!P10&lt;5,"à compléter")))</f>
        <v>n.a</v>
      </c>
      <c r="R10" s="214" t="str">
        <f t="shared" si="2"/>
        <v/>
      </c>
      <c r="S10" s="215" t="str">
        <f t="shared" si="3"/>
        <v/>
      </c>
      <c r="T10" s="216"/>
    </row>
    <row r="11" spans="1:20" x14ac:dyDescent="0.3">
      <c r="A11" s="15">
        <v>4</v>
      </c>
      <c r="B11" s="23">
        <f>+'Liste élèves'!B11</f>
        <v>0</v>
      </c>
      <c r="C11" s="34">
        <f>+'Liste élèves'!C11</f>
        <v>0</v>
      </c>
      <c r="D11" s="177" t="str">
        <f>+'Période 1'!AN11</f>
        <v/>
      </c>
      <c r="E11" s="161" t="str">
        <f>+'Période 2'!AN11</f>
        <v/>
      </c>
      <c r="F11" s="161" t="str">
        <f>+'Période 3'!AN11</f>
        <v/>
      </c>
      <c r="G11" s="161" t="str">
        <f>+'Examens déc et juin'!J11</f>
        <v/>
      </c>
      <c r="H11" s="161" t="str">
        <f>'Examens déc et juin'!R11</f>
        <v/>
      </c>
      <c r="I11" s="71"/>
      <c r="J11" s="165" t="str">
        <f t="shared" si="0"/>
        <v/>
      </c>
      <c r="K11" s="166" t="str">
        <f t="shared" si="1"/>
        <v/>
      </c>
      <c r="M11" s="199" t="str">
        <f>IF($J11&gt;=50%,"n.a",IF('Examens déc et juin'!L11&gt;=10,'Examens déc et juin'!L11,IF('Examens déc et juin'!L11&lt;10,"à compléter")))</f>
        <v>n.a</v>
      </c>
      <c r="N11" s="97" t="str">
        <f>IF($J11&gt;=50%,"n.a",IF('Examens déc et juin'!M11&gt;=10,'Examens déc et juin'!M11,IF('Examens déc et juin'!M11&lt;10,"à compléter")))</f>
        <v>n.a</v>
      </c>
      <c r="O11" s="97" t="str">
        <f>IF($J11&gt;=50%,"n.a",IF('Examens déc et juin'!N11&gt;=10,'Examens déc et juin'!N11,IF('Examens déc et juin'!N11&lt;10,"à compléter")))</f>
        <v>n.a</v>
      </c>
      <c r="P11" s="97" t="str">
        <f>IF($J11&gt;=50%,"n.a",IF('Examens déc et juin'!O11&gt;=15,'Examens déc et juin'!O11,IF('Examens déc et juin'!O11&lt;15,"à compléter")))</f>
        <v>n.a</v>
      </c>
      <c r="Q11" s="98" t="str">
        <f>IF($J11&gt;=50%,"n.a",IF('Examens déc et juin'!P11&gt;=5,'Examens déc et juin'!P11,IF('Examens déc et juin'!P11&lt;5,"à compléter")))</f>
        <v>n.a</v>
      </c>
      <c r="R11" s="214" t="str">
        <f t="shared" si="2"/>
        <v/>
      </c>
      <c r="S11" s="215" t="str">
        <f t="shared" si="3"/>
        <v/>
      </c>
      <c r="T11" s="216"/>
    </row>
    <row r="12" spans="1:20" x14ac:dyDescent="0.3">
      <c r="A12" s="15">
        <v>5</v>
      </c>
      <c r="B12" s="23">
        <f>+'Liste élèves'!B12</f>
        <v>0</v>
      </c>
      <c r="C12" s="34">
        <f>+'Liste élèves'!C12</f>
        <v>0</v>
      </c>
      <c r="D12" s="177" t="str">
        <f>+'Période 1'!AN12</f>
        <v/>
      </c>
      <c r="E12" s="161" t="str">
        <f>+'Période 2'!AN12</f>
        <v/>
      </c>
      <c r="F12" s="161" t="str">
        <f>+'Période 3'!AN12</f>
        <v/>
      </c>
      <c r="G12" s="161" t="str">
        <f>+'Examens déc et juin'!J12</f>
        <v/>
      </c>
      <c r="H12" s="161" t="str">
        <f>'Examens déc et juin'!R12</f>
        <v/>
      </c>
      <c r="I12" s="71"/>
      <c r="J12" s="165" t="str">
        <f t="shared" si="0"/>
        <v/>
      </c>
      <c r="K12" s="166" t="str">
        <f t="shared" si="1"/>
        <v/>
      </c>
      <c r="M12" s="199" t="str">
        <f>IF($J12&gt;=50%,"n.a",IF('Examens déc et juin'!L12&gt;=10,'Examens déc et juin'!L12,IF('Examens déc et juin'!L12&lt;10,"à compléter")))</f>
        <v>n.a</v>
      </c>
      <c r="N12" s="97" t="str">
        <f>IF($J12&gt;=50%,"n.a",IF('Examens déc et juin'!M12&gt;=10,'Examens déc et juin'!M12,IF('Examens déc et juin'!M12&lt;10,"à compléter")))</f>
        <v>n.a</v>
      </c>
      <c r="O12" s="97" t="str">
        <f>IF($J12&gt;=50%,"n.a",IF('Examens déc et juin'!N12&gt;=10,'Examens déc et juin'!N12,IF('Examens déc et juin'!N12&lt;10,"à compléter")))</f>
        <v>n.a</v>
      </c>
      <c r="P12" s="97" t="str">
        <f>IF($J12&gt;=50%,"n.a",IF('Examens déc et juin'!O12&gt;=15,'Examens déc et juin'!O12,IF('Examens déc et juin'!O12&lt;15,"à compléter")))</f>
        <v>n.a</v>
      </c>
      <c r="Q12" s="98" t="str">
        <f>IF($J12&gt;=50%,"n.a",IF('Examens déc et juin'!P12&gt;=5,'Examens déc et juin'!P12,IF('Examens déc et juin'!P12&lt;5,"à compléter")))</f>
        <v>n.a</v>
      </c>
      <c r="R12" s="214" t="str">
        <f t="shared" si="2"/>
        <v/>
      </c>
      <c r="S12" s="215" t="str">
        <f t="shared" si="3"/>
        <v/>
      </c>
      <c r="T12" s="216"/>
    </row>
    <row r="13" spans="1:20" x14ac:dyDescent="0.3">
      <c r="A13" s="15">
        <v>6</v>
      </c>
      <c r="B13" s="23">
        <f>+'Liste élèves'!B13</f>
        <v>0</v>
      </c>
      <c r="C13" s="34">
        <f>+'Liste élèves'!C13</f>
        <v>0</v>
      </c>
      <c r="D13" s="177" t="str">
        <f>+'Période 1'!AN13</f>
        <v/>
      </c>
      <c r="E13" s="161" t="str">
        <f>+'Période 2'!AN13</f>
        <v/>
      </c>
      <c r="F13" s="161" t="str">
        <f>+'Période 3'!AN13</f>
        <v/>
      </c>
      <c r="G13" s="161" t="str">
        <f>+'Examens déc et juin'!J13</f>
        <v/>
      </c>
      <c r="H13" s="161" t="str">
        <f>'Examens déc et juin'!R13</f>
        <v/>
      </c>
      <c r="I13" s="71"/>
      <c r="J13" s="165" t="str">
        <f t="shared" si="0"/>
        <v/>
      </c>
      <c r="K13" s="166" t="str">
        <f t="shared" si="1"/>
        <v/>
      </c>
      <c r="M13" s="199" t="str">
        <f>IF($J13&gt;=50%,"n.a",IF('Examens déc et juin'!L13&gt;=10,'Examens déc et juin'!L13,IF('Examens déc et juin'!L13&lt;10,"à compléter")))</f>
        <v>n.a</v>
      </c>
      <c r="N13" s="97" t="str">
        <f>IF($J13&gt;=50%,"n.a",IF('Examens déc et juin'!M13&gt;=10,'Examens déc et juin'!M13,IF('Examens déc et juin'!M13&lt;10,"à compléter")))</f>
        <v>n.a</v>
      </c>
      <c r="O13" s="97" t="str">
        <f>IF($J13&gt;=50%,"n.a",IF('Examens déc et juin'!N13&gt;=10,'Examens déc et juin'!N13,IF('Examens déc et juin'!N13&lt;10,"à compléter")))</f>
        <v>n.a</v>
      </c>
      <c r="P13" s="97" t="str">
        <f>IF($J13&gt;=50%,"n.a",IF('Examens déc et juin'!O13&gt;=15,'Examens déc et juin'!O13,IF('Examens déc et juin'!O13&lt;15,"à compléter")))</f>
        <v>n.a</v>
      </c>
      <c r="Q13" s="98" t="str">
        <f>IF($J13&gt;=50%,"n.a",IF('Examens déc et juin'!P13&gt;=5,'Examens déc et juin'!P13,IF('Examens déc et juin'!P13&lt;5,"à compléter")))</f>
        <v>n.a</v>
      </c>
      <c r="R13" s="214" t="str">
        <f t="shared" si="2"/>
        <v/>
      </c>
      <c r="S13" s="215" t="str">
        <f t="shared" si="3"/>
        <v/>
      </c>
      <c r="T13" s="216"/>
    </row>
    <row r="14" spans="1:20" x14ac:dyDescent="0.3">
      <c r="A14" s="15">
        <v>7</v>
      </c>
      <c r="B14" s="23">
        <f>+'Liste élèves'!B14</f>
        <v>0</v>
      </c>
      <c r="C14" s="34">
        <f>+'Liste élèves'!C14</f>
        <v>0</v>
      </c>
      <c r="D14" s="177" t="str">
        <f>+'Période 1'!AN14</f>
        <v/>
      </c>
      <c r="E14" s="161" t="str">
        <f>+'Période 2'!AN14</f>
        <v/>
      </c>
      <c r="F14" s="161" t="str">
        <f>+'Période 3'!AN14</f>
        <v/>
      </c>
      <c r="G14" s="161" t="str">
        <f>+'Examens déc et juin'!J14</f>
        <v/>
      </c>
      <c r="H14" s="161" t="str">
        <f>'Examens déc et juin'!R14</f>
        <v/>
      </c>
      <c r="I14" s="71"/>
      <c r="J14" s="165" t="str">
        <f t="shared" si="0"/>
        <v/>
      </c>
      <c r="K14" s="166" t="str">
        <f t="shared" si="1"/>
        <v/>
      </c>
      <c r="M14" s="199" t="str">
        <f>IF($J14&gt;=50%,"n.a",IF('Examens déc et juin'!L14&gt;=10,'Examens déc et juin'!L14,IF('Examens déc et juin'!L14&lt;10,"à compléter")))</f>
        <v>n.a</v>
      </c>
      <c r="N14" s="97" t="str">
        <f>IF($J14&gt;=50%,"n.a",IF('Examens déc et juin'!M14&gt;=10,'Examens déc et juin'!M14,IF('Examens déc et juin'!M14&lt;10,"à compléter")))</f>
        <v>n.a</v>
      </c>
      <c r="O14" s="97" t="str">
        <f>IF($J14&gt;=50%,"n.a",IF('Examens déc et juin'!N14&gt;=10,'Examens déc et juin'!N14,IF('Examens déc et juin'!N14&lt;10,"à compléter")))</f>
        <v>n.a</v>
      </c>
      <c r="P14" s="97" t="str">
        <f>IF($J14&gt;=50%,"n.a",IF('Examens déc et juin'!O14&gt;=15,'Examens déc et juin'!O14,IF('Examens déc et juin'!O14&lt;15,"à compléter")))</f>
        <v>n.a</v>
      </c>
      <c r="Q14" s="98" t="str">
        <f>IF($J14&gt;=50%,"n.a",IF('Examens déc et juin'!P14&gt;=5,'Examens déc et juin'!P14,IF('Examens déc et juin'!P14&lt;5,"à compléter")))</f>
        <v>n.a</v>
      </c>
      <c r="R14" s="214" t="str">
        <f t="shared" si="2"/>
        <v/>
      </c>
      <c r="S14" s="215" t="str">
        <f t="shared" si="3"/>
        <v/>
      </c>
      <c r="T14" s="216"/>
    </row>
    <row r="15" spans="1:20" x14ac:dyDescent="0.3">
      <c r="A15" s="15">
        <v>8</v>
      </c>
      <c r="B15" s="23">
        <f>+'Liste élèves'!B15</f>
        <v>0</v>
      </c>
      <c r="C15" s="34">
        <f>+'Liste élèves'!C15</f>
        <v>0</v>
      </c>
      <c r="D15" s="177" t="str">
        <f>+'Période 1'!AN15</f>
        <v/>
      </c>
      <c r="E15" s="161" t="str">
        <f>+'Période 2'!AN15</f>
        <v/>
      </c>
      <c r="F15" s="161" t="str">
        <f>+'Période 3'!AN15</f>
        <v/>
      </c>
      <c r="G15" s="161" t="str">
        <f>+'Examens déc et juin'!J15</f>
        <v/>
      </c>
      <c r="H15" s="161" t="str">
        <f>'Examens déc et juin'!R15</f>
        <v/>
      </c>
      <c r="I15" s="71"/>
      <c r="J15" s="165" t="str">
        <f t="shared" si="0"/>
        <v/>
      </c>
      <c r="K15" s="166" t="str">
        <f t="shared" si="1"/>
        <v/>
      </c>
      <c r="M15" s="199" t="str">
        <f>IF($J15&gt;=50%,"n.a",IF('Examens déc et juin'!L15&gt;=10,'Examens déc et juin'!L15,IF('Examens déc et juin'!L15&lt;10,"à compléter")))</f>
        <v>n.a</v>
      </c>
      <c r="N15" s="97" t="str">
        <f>IF($J15&gt;=50%,"n.a",IF('Examens déc et juin'!M15&gt;=10,'Examens déc et juin'!M15,IF('Examens déc et juin'!M15&lt;10,"à compléter")))</f>
        <v>n.a</v>
      </c>
      <c r="O15" s="97" t="str">
        <f>IF($J15&gt;=50%,"n.a",IF('Examens déc et juin'!N15&gt;=10,'Examens déc et juin'!N15,IF('Examens déc et juin'!N15&lt;10,"à compléter")))</f>
        <v>n.a</v>
      </c>
      <c r="P15" s="97" t="str">
        <f>IF($J15&gt;=50%,"n.a",IF('Examens déc et juin'!O15&gt;=15,'Examens déc et juin'!O15,IF('Examens déc et juin'!O15&lt;15,"à compléter")))</f>
        <v>n.a</v>
      </c>
      <c r="Q15" s="98" t="str">
        <f>IF($J15&gt;=50%,"n.a",IF('Examens déc et juin'!P15&gt;=5,'Examens déc et juin'!P15,IF('Examens déc et juin'!P15&lt;5,"à compléter")))</f>
        <v>n.a</v>
      </c>
      <c r="R15" s="214" t="str">
        <f t="shared" si="2"/>
        <v/>
      </c>
      <c r="S15" s="215" t="str">
        <f t="shared" si="3"/>
        <v/>
      </c>
      <c r="T15" s="216"/>
    </row>
    <row r="16" spans="1:20" x14ac:dyDescent="0.3">
      <c r="A16" s="15">
        <v>9</v>
      </c>
      <c r="B16" s="23">
        <f>+'Liste élèves'!B16</f>
        <v>0</v>
      </c>
      <c r="C16" s="34">
        <f>+'Liste élèves'!C16</f>
        <v>0</v>
      </c>
      <c r="D16" s="177" t="str">
        <f>+'Période 1'!AN16</f>
        <v/>
      </c>
      <c r="E16" s="161" t="str">
        <f>+'Période 2'!AN16</f>
        <v/>
      </c>
      <c r="F16" s="161" t="str">
        <f>+'Période 3'!AN16</f>
        <v/>
      </c>
      <c r="G16" s="161" t="str">
        <f>+'Examens déc et juin'!J16</f>
        <v/>
      </c>
      <c r="H16" s="161" t="str">
        <f>'Examens déc et juin'!R16</f>
        <v/>
      </c>
      <c r="I16" s="71"/>
      <c r="J16" s="165" t="str">
        <f t="shared" si="0"/>
        <v/>
      </c>
      <c r="K16" s="166" t="str">
        <f t="shared" si="1"/>
        <v/>
      </c>
      <c r="M16" s="199" t="str">
        <f>IF($J16&gt;=50%,"n.a",IF('Examens déc et juin'!L16&gt;=10,'Examens déc et juin'!L16,IF('Examens déc et juin'!L16&lt;10,"à compléter")))</f>
        <v>n.a</v>
      </c>
      <c r="N16" s="97" t="str">
        <f>IF($J16&gt;=50%,"n.a",IF('Examens déc et juin'!M16&gt;=10,'Examens déc et juin'!M16,IF('Examens déc et juin'!M16&lt;10,"à compléter")))</f>
        <v>n.a</v>
      </c>
      <c r="O16" s="97" t="str">
        <f>IF($J16&gt;=50%,"n.a",IF('Examens déc et juin'!N16&gt;=10,'Examens déc et juin'!N16,IF('Examens déc et juin'!N16&lt;10,"à compléter")))</f>
        <v>n.a</v>
      </c>
      <c r="P16" s="97" t="str">
        <f>IF($J16&gt;=50%,"n.a",IF('Examens déc et juin'!O16&gt;=15,'Examens déc et juin'!O16,IF('Examens déc et juin'!O16&lt;15,"à compléter")))</f>
        <v>n.a</v>
      </c>
      <c r="Q16" s="98" t="str">
        <f>IF($J16&gt;=50%,"n.a",IF('Examens déc et juin'!P16&gt;=5,'Examens déc et juin'!P16,IF('Examens déc et juin'!P16&lt;5,"à compléter")))</f>
        <v>n.a</v>
      </c>
      <c r="R16" s="214" t="str">
        <f t="shared" si="2"/>
        <v/>
      </c>
      <c r="S16" s="215" t="str">
        <f t="shared" si="3"/>
        <v/>
      </c>
      <c r="T16" s="216"/>
    </row>
    <row r="17" spans="1:20" x14ac:dyDescent="0.3">
      <c r="A17" s="15">
        <v>10</v>
      </c>
      <c r="B17" s="23">
        <f>+'Liste élèves'!B17</f>
        <v>0</v>
      </c>
      <c r="C17" s="34">
        <f>+'Liste élèves'!C17</f>
        <v>0</v>
      </c>
      <c r="D17" s="177" t="str">
        <f>+'Période 1'!AN17</f>
        <v/>
      </c>
      <c r="E17" s="161" t="str">
        <f>+'Période 2'!AN17</f>
        <v/>
      </c>
      <c r="F17" s="161" t="str">
        <f>+'Période 3'!AN17</f>
        <v/>
      </c>
      <c r="G17" s="161" t="str">
        <f>+'Examens déc et juin'!J17</f>
        <v/>
      </c>
      <c r="H17" s="161" t="str">
        <f>'Examens déc et juin'!R17</f>
        <v/>
      </c>
      <c r="I17" s="71"/>
      <c r="J17" s="165" t="str">
        <f t="shared" si="0"/>
        <v/>
      </c>
      <c r="K17" s="166" t="str">
        <f t="shared" si="1"/>
        <v/>
      </c>
      <c r="M17" s="199" t="str">
        <f>IF($J17&gt;=50%,"n.a",IF('Examens déc et juin'!L17&gt;=10,'Examens déc et juin'!L17,IF('Examens déc et juin'!L17&lt;10,"à compléter")))</f>
        <v>n.a</v>
      </c>
      <c r="N17" s="97" t="str">
        <f>IF($J17&gt;=50%,"n.a",IF('Examens déc et juin'!M17&gt;=10,'Examens déc et juin'!M17,IF('Examens déc et juin'!M17&lt;10,"à compléter")))</f>
        <v>n.a</v>
      </c>
      <c r="O17" s="97" t="str">
        <f>IF($J17&gt;=50%,"n.a",IF('Examens déc et juin'!N17&gt;=10,'Examens déc et juin'!N17,IF('Examens déc et juin'!N17&lt;10,"à compléter")))</f>
        <v>n.a</v>
      </c>
      <c r="P17" s="97" t="str">
        <f>IF($J17&gt;=50%,"n.a",IF('Examens déc et juin'!O17&gt;=15,'Examens déc et juin'!O17,IF('Examens déc et juin'!O17&lt;15,"à compléter")))</f>
        <v>n.a</v>
      </c>
      <c r="Q17" s="98" t="str">
        <f>IF($J17&gt;=50%,"n.a",IF('Examens déc et juin'!P17&gt;=5,'Examens déc et juin'!P17,IF('Examens déc et juin'!P17&lt;5,"à compléter")))</f>
        <v>n.a</v>
      </c>
      <c r="R17" s="214" t="str">
        <f t="shared" si="2"/>
        <v/>
      </c>
      <c r="S17" s="215" t="str">
        <f t="shared" si="3"/>
        <v/>
      </c>
      <c r="T17" s="216"/>
    </row>
    <row r="18" spans="1:20" x14ac:dyDescent="0.3">
      <c r="A18" s="15">
        <v>11</v>
      </c>
      <c r="B18" s="23">
        <f>+'Liste élèves'!B18</f>
        <v>0</v>
      </c>
      <c r="C18" s="34">
        <f>+'Liste élèves'!C18</f>
        <v>0</v>
      </c>
      <c r="D18" s="177" t="str">
        <f>+'Période 1'!AN18</f>
        <v/>
      </c>
      <c r="E18" s="161" t="str">
        <f>+'Période 2'!AN18</f>
        <v/>
      </c>
      <c r="F18" s="161" t="str">
        <f>+'Période 3'!AN18</f>
        <v/>
      </c>
      <c r="G18" s="161" t="str">
        <f>+'Examens déc et juin'!J18</f>
        <v/>
      </c>
      <c r="H18" s="161" t="str">
        <f>'Examens déc et juin'!R18</f>
        <v/>
      </c>
      <c r="I18" s="71"/>
      <c r="J18" s="165" t="str">
        <f t="shared" si="0"/>
        <v/>
      </c>
      <c r="K18" s="166" t="str">
        <f t="shared" si="1"/>
        <v/>
      </c>
      <c r="M18" s="199" t="str">
        <f>IF($J18&gt;=50%,"n.a",IF('Examens déc et juin'!L18&gt;=10,'Examens déc et juin'!L18,IF('Examens déc et juin'!L18&lt;10,"à compléter")))</f>
        <v>n.a</v>
      </c>
      <c r="N18" s="97" t="str">
        <f>IF($J18&gt;=50%,"n.a",IF('Examens déc et juin'!M18&gt;=10,'Examens déc et juin'!M18,IF('Examens déc et juin'!M18&lt;10,"à compléter")))</f>
        <v>n.a</v>
      </c>
      <c r="O18" s="97" t="str">
        <f>IF($J18&gt;=50%,"n.a",IF('Examens déc et juin'!N18&gt;=10,'Examens déc et juin'!N18,IF('Examens déc et juin'!N18&lt;10,"à compléter")))</f>
        <v>n.a</v>
      </c>
      <c r="P18" s="97" t="str">
        <f>IF($J18&gt;=50%,"n.a",IF('Examens déc et juin'!O18&gt;=15,'Examens déc et juin'!O18,IF('Examens déc et juin'!O18&lt;15,"à compléter")))</f>
        <v>n.a</v>
      </c>
      <c r="Q18" s="98" t="str">
        <f>IF($J18&gt;=50%,"n.a",IF('Examens déc et juin'!P18&gt;=5,'Examens déc et juin'!P18,IF('Examens déc et juin'!P18&lt;5,"à compléter")))</f>
        <v>n.a</v>
      </c>
      <c r="R18" s="214" t="str">
        <f t="shared" si="2"/>
        <v/>
      </c>
      <c r="S18" s="215" t="str">
        <f t="shared" si="3"/>
        <v/>
      </c>
      <c r="T18" s="216"/>
    </row>
    <row r="19" spans="1:20" x14ac:dyDescent="0.3">
      <c r="A19" s="15">
        <v>12</v>
      </c>
      <c r="B19" s="23">
        <f>+'Liste élèves'!B19</f>
        <v>0</v>
      </c>
      <c r="C19" s="34">
        <f>+'Liste élèves'!C19</f>
        <v>0</v>
      </c>
      <c r="D19" s="177" t="str">
        <f>+'Période 1'!AN19</f>
        <v/>
      </c>
      <c r="E19" s="161" t="str">
        <f>+'Période 2'!AN19</f>
        <v/>
      </c>
      <c r="F19" s="161" t="str">
        <f>+'Période 3'!AN19</f>
        <v/>
      </c>
      <c r="G19" s="161" t="str">
        <f>+'Examens déc et juin'!J19</f>
        <v/>
      </c>
      <c r="H19" s="161" t="str">
        <f>'Examens déc et juin'!R19</f>
        <v/>
      </c>
      <c r="I19" s="71"/>
      <c r="J19" s="165" t="str">
        <f t="shared" si="0"/>
        <v/>
      </c>
      <c r="K19" s="166" t="str">
        <f t="shared" si="1"/>
        <v/>
      </c>
      <c r="L19" s="70"/>
      <c r="M19" s="199" t="str">
        <f>IF($J19&gt;=50%,"n.a",IF('Examens déc et juin'!L19&gt;=10,'Examens déc et juin'!L19,IF('Examens déc et juin'!L19&lt;10,"à compléter")))</f>
        <v>n.a</v>
      </c>
      <c r="N19" s="97" t="str">
        <f>IF($J19&gt;=50%,"n.a",IF('Examens déc et juin'!M19&gt;=10,'Examens déc et juin'!M19,IF('Examens déc et juin'!M19&lt;10,"à compléter")))</f>
        <v>n.a</v>
      </c>
      <c r="O19" s="97" t="str">
        <f>IF($J19&gt;=50%,"n.a",IF('Examens déc et juin'!N19&gt;=10,'Examens déc et juin'!N19,IF('Examens déc et juin'!N19&lt;10,"à compléter")))</f>
        <v>n.a</v>
      </c>
      <c r="P19" s="97" t="str">
        <f>IF($J19&gt;=50%,"n.a",IF('Examens déc et juin'!O19&gt;=15,'Examens déc et juin'!O19,IF('Examens déc et juin'!O19&lt;15,"à compléter")))</f>
        <v>n.a</v>
      </c>
      <c r="Q19" s="98" t="str">
        <f>IF($J19&gt;=50%,"n.a",IF('Examens déc et juin'!P19&gt;=5,'Examens déc et juin'!P19,IF('Examens déc et juin'!P19&lt;5,"à compléter")))</f>
        <v>n.a</v>
      </c>
      <c r="R19" s="214" t="str">
        <f t="shared" si="2"/>
        <v/>
      </c>
      <c r="S19" s="215" t="str">
        <f t="shared" si="3"/>
        <v/>
      </c>
      <c r="T19" s="216"/>
    </row>
    <row r="20" spans="1:20" x14ac:dyDescent="0.3">
      <c r="A20" s="15">
        <v>13</v>
      </c>
      <c r="B20" s="23">
        <f>+'Liste élèves'!B20</f>
        <v>0</v>
      </c>
      <c r="C20" s="34">
        <f>+'Liste élèves'!C20</f>
        <v>0</v>
      </c>
      <c r="D20" s="177" t="str">
        <f>+'Période 1'!AN20</f>
        <v/>
      </c>
      <c r="E20" s="161" t="str">
        <f>+'Période 2'!AN20</f>
        <v/>
      </c>
      <c r="F20" s="161" t="str">
        <f>+'Période 3'!AN20</f>
        <v/>
      </c>
      <c r="G20" s="161" t="str">
        <f>+'Examens déc et juin'!J20</f>
        <v/>
      </c>
      <c r="H20" s="161" t="str">
        <f>'Examens déc et juin'!R20</f>
        <v/>
      </c>
      <c r="I20" s="71"/>
      <c r="J20" s="165" t="str">
        <f t="shared" si="0"/>
        <v/>
      </c>
      <c r="K20" s="166" t="str">
        <f t="shared" si="1"/>
        <v/>
      </c>
      <c r="M20" s="199" t="str">
        <f>IF($J20&gt;=50%,"n.a",IF('Examens déc et juin'!L20&gt;=10,'Examens déc et juin'!L20,IF('Examens déc et juin'!L20&lt;10,"à compléter")))</f>
        <v>n.a</v>
      </c>
      <c r="N20" s="97" t="str">
        <f>IF($J20&gt;=50%,"n.a",IF('Examens déc et juin'!M20&gt;=10,'Examens déc et juin'!M20,IF('Examens déc et juin'!M20&lt;10,"à compléter")))</f>
        <v>n.a</v>
      </c>
      <c r="O20" s="97" t="str">
        <f>IF($J20&gt;=50%,"n.a",IF('Examens déc et juin'!N20&gt;=10,'Examens déc et juin'!N20,IF('Examens déc et juin'!N20&lt;10,"à compléter")))</f>
        <v>n.a</v>
      </c>
      <c r="P20" s="97" t="str">
        <f>IF($J20&gt;=50%,"n.a",IF('Examens déc et juin'!O20&gt;=15,'Examens déc et juin'!O20,IF('Examens déc et juin'!O20&lt;15,"à compléter")))</f>
        <v>n.a</v>
      </c>
      <c r="Q20" s="98" t="str">
        <f>IF($J20&gt;=50%,"n.a",IF('Examens déc et juin'!P20&gt;=5,'Examens déc et juin'!P20,IF('Examens déc et juin'!P20&lt;5,"à compléter")))</f>
        <v>n.a</v>
      </c>
      <c r="R20" s="214" t="str">
        <f t="shared" si="2"/>
        <v/>
      </c>
      <c r="S20" s="215" t="str">
        <f t="shared" si="3"/>
        <v/>
      </c>
      <c r="T20" s="216"/>
    </row>
    <row r="21" spans="1:20" x14ac:dyDescent="0.3">
      <c r="A21" s="15">
        <v>14</v>
      </c>
      <c r="B21" s="23">
        <f>+'Liste élèves'!B21</f>
        <v>0</v>
      </c>
      <c r="C21" s="34">
        <f>+'Liste élèves'!C21</f>
        <v>0</v>
      </c>
      <c r="D21" s="177" t="str">
        <f>+'Période 1'!AN21</f>
        <v/>
      </c>
      <c r="E21" s="161" t="str">
        <f>+'Période 2'!AN21</f>
        <v/>
      </c>
      <c r="F21" s="161" t="str">
        <f>+'Période 3'!AN21</f>
        <v/>
      </c>
      <c r="G21" s="161" t="str">
        <f>+'Examens déc et juin'!J21</f>
        <v/>
      </c>
      <c r="H21" s="161" t="str">
        <f>'Examens déc et juin'!R21</f>
        <v/>
      </c>
      <c r="I21" s="71"/>
      <c r="J21" s="165" t="str">
        <f t="shared" si="0"/>
        <v/>
      </c>
      <c r="K21" s="166" t="str">
        <f t="shared" si="1"/>
        <v/>
      </c>
      <c r="M21" s="199" t="str">
        <f>IF($J21&gt;=50%,"n.a",IF('Examens déc et juin'!L21&gt;=10,'Examens déc et juin'!L21,IF('Examens déc et juin'!L21&lt;10,"à compléter")))</f>
        <v>n.a</v>
      </c>
      <c r="N21" s="97" t="str">
        <f>IF($J21&gt;=50%,"n.a",IF('Examens déc et juin'!M21&gt;=10,'Examens déc et juin'!M21,IF('Examens déc et juin'!M21&lt;10,"à compléter")))</f>
        <v>n.a</v>
      </c>
      <c r="O21" s="97" t="str">
        <f>IF($J21&gt;=50%,"n.a",IF('Examens déc et juin'!N21&gt;=10,'Examens déc et juin'!N21,IF('Examens déc et juin'!N21&lt;10,"à compléter")))</f>
        <v>n.a</v>
      </c>
      <c r="P21" s="97" t="str">
        <f>IF($J21&gt;=50%,"n.a",IF('Examens déc et juin'!O21&gt;=15,'Examens déc et juin'!O21,IF('Examens déc et juin'!O21&lt;15,"à compléter")))</f>
        <v>n.a</v>
      </c>
      <c r="Q21" s="98" t="str">
        <f>IF($J21&gt;=50%,"n.a",IF('Examens déc et juin'!P21&gt;=5,'Examens déc et juin'!P21,IF('Examens déc et juin'!P21&lt;5,"à compléter")))</f>
        <v>n.a</v>
      </c>
      <c r="R21" s="214" t="str">
        <f t="shared" si="2"/>
        <v/>
      </c>
      <c r="S21" s="215" t="str">
        <f t="shared" si="3"/>
        <v/>
      </c>
      <c r="T21" s="216"/>
    </row>
    <row r="22" spans="1:20" x14ac:dyDescent="0.3">
      <c r="A22" s="15">
        <v>15</v>
      </c>
      <c r="B22" s="23">
        <f>+'Liste élèves'!B22</f>
        <v>0</v>
      </c>
      <c r="C22" s="34">
        <f>+'Liste élèves'!C22</f>
        <v>0</v>
      </c>
      <c r="D22" s="177" t="str">
        <f>+'Période 1'!AN22</f>
        <v/>
      </c>
      <c r="E22" s="161" t="str">
        <f>+'Période 2'!AN22</f>
        <v/>
      </c>
      <c r="F22" s="161" t="str">
        <f>+'Période 3'!AN22</f>
        <v/>
      </c>
      <c r="G22" s="161" t="str">
        <f>+'Examens déc et juin'!J22</f>
        <v/>
      </c>
      <c r="H22" s="161" t="str">
        <f>'Examens déc et juin'!R22</f>
        <v/>
      </c>
      <c r="I22" s="71"/>
      <c r="J22" s="165" t="str">
        <f t="shared" si="0"/>
        <v/>
      </c>
      <c r="K22" s="166" t="str">
        <f t="shared" si="1"/>
        <v/>
      </c>
      <c r="M22" s="199" t="str">
        <f>IF($J22&gt;=50%,"n.a",IF('Examens déc et juin'!L22&gt;=10,'Examens déc et juin'!L22,IF('Examens déc et juin'!L22&lt;10,"à compléter")))</f>
        <v>n.a</v>
      </c>
      <c r="N22" s="97" t="str">
        <f>IF($J22&gt;=50%,"n.a",IF('Examens déc et juin'!M22&gt;=10,'Examens déc et juin'!M22,IF('Examens déc et juin'!M22&lt;10,"à compléter")))</f>
        <v>n.a</v>
      </c>
      <c r="O22" s="97" t="str">
        <f>IF($J22&gt;=50%,"n.a",IF('Examens déc et juin'!N22&gt;=10,'Examens déc et juin'!N22,IF('Examens déc et juin'!N22&lt;10,"à compléter")))</f>
        <v>n.a</v>
      </c>
      <c r="P22" s="97" t="str">
        <f>IF($J22&gt;=50%,"n.a",IF('Examens déc et juin'!O22&gt;=15,'Examens déc et juin'!O22,IF('Examens déc et juin'!O22&lt;15,"à compléter")))</f>
        <v>n.a</v>
      </c>
      <c r="Q22" s="98" t="str">
        <f>IF($J22&gt;=50%,"n.a",IF('Examens déc et juin'!P22&gt;=5,'Examens déc et juin'!P22,IF('Examens déc et juin'!P22&lt;5,"à compléter")))</f>
        <v>n.a</v>
      </c>
      <c r="R22" s="214" t="str">
        <f t="shared" si="2"/>
        <v/>
      </c>
      <c r="S22" s="215" t="str">
        <f t="shared" si="3"/>
        <v/>
      </c>
      <c r="T22" s="216"/>
    </row>
    <row r="23" spans="1:20" x14ac:dyDescent="0.3">
      <c r="A23" s="15">
        <v>16</v>
      </c>
      <c r="B23" s="23">
        <f>+'Liste élèves'!B23</f>
        <v>0</v>
      </c>
      <c r="C23" s="34">
        <f>+'Liste élèves'!C23</f>
        <v>0</v>
      </c>
      <c r="D23" s="177" t="str">
        <f>+'Période 1'!AN23</f>
        <v/>
      </c>
      <c r="E23" s="161" t="str">
        <f>+'Période 2'!AN23</f>
        <v/>
      </c>
      <c r="F23" s="161" t="str">
        <f>+'Période 3'!AN23</f>
        <v/>
      </c>
      <c r="G23" s="161" t="str">
        <f>+'Examens déc et juin'!J23</f>
        <v/>
      </c>
      <c r="H23" s="161" t="str">
        <f>'Examens déc et juin'!R23</f>
        <v/>
      </c>
      <c r="I23" s="71"/>
      <c r="J23" s="165" t="str">
        <f t="shared" si="0"/>
        <v/>
      </c>
      <c r="K23" s="166" t="str">
        <f t="shared" si="1"/>
        <v/>
      </c>
      <c r="M23" s="199" t="str">
        <f>IF($J23&gt;=50%,"n.a",IF('Examens déc et juin'!L23&gt;=10,'Examens déc et juin'!L23,IF('Examens déc et juin'!L23&lt;10,"à compléter")))</f>
        <v>n.a</v>
      </c>
      <c r="N23" s="97" t="str">
        <f>IF($J23&gt;=50%,"n.a",IF('Examens déc et juin'!M23&gt;=10,'Examens déc et juin'!M23,IF('Examens déc et juin'!M23&lt;10,"à compléter")))</f>
        <v>n.a</v>
      </c>
      <c r="O23" s="97" t="str">
        <f>IF($J23&gt;=50%,"n.a",IF('Examens déc et juin'!N23&gt;=10,'Examens déc et juin'!N23,IF('Examens déc et juin'!N23&lt;10,"à compléter")))</f>
        <v>n.a</v>
      </c>
      <c r="P23" s="97" t="str">
        <f>IF($J23&gt;=50%,"n.a",IF('Examens déc et juin'!O23&gt;=15,'Examens déc et juin'!O23,IF('Examens déc et juin'!O23&lt;15,"à compléter")))</f>
        <v>n.a</v>
      </c>
      <c r="Q23" s="98" t="str">
        <f>IF($J23&gt;=50%,"n.a",IF('Examens déc et juin'!P23&gt;=5,'Examens déc et juin'!P23,IF('Examens déc et juin'!P23&lt;5,"à compléter")))</f>
        <v>n.a</v>
      </c>
      <c r="R23" s="214" t="str">
        <f t="shared" si="2"/>
        <v/>
      </c>
      <c r="S23" s="215" t="str">
        <f t="shared" si="3"/>
        <v/>
      </c>
      <c r="T23" s="216"/>
    </row>
    <row r="24" spans="1:20" x14ac:dyDescent="0.3">
      <c r="A24" s="15">
        <v>17</v>
      </c>
      <c r="B24" s="23">
        <f>+'Liste élèves'!B24</f>
        <v>0</v>
      </c>
      <c r="C24" s="34">
        <f>+'Liste élèves'!C24</f>
        <v>0</v>
      </c>
      <c r="D24" s="177" t="str">
        <f>+'Période 1'!AN24</f>
        <v/>
      </c>
      <c r="E24" s="161" t="str">
        <f>+'Période 2'!AN24</f>
        <v/>
      </c>
      <c r="F24" s="161" t="str">
        <f>+'Période 3'!AN24</f>
        <v/>
      </c>
      <c r="G24" s="161" t="str">
        <f>+'Examens déc et juin'!J24</f>
        <v/>
      </c>
      <c r="H24" s="161" t="str">
        <f>'Examens déc et juin'!R24</f>
        <v/>
      </c>
      <c r="I24" s="71"/>
      <c r="J24" s="165" t="str">
        <f t="shared" si="0"/>
        <v/>
      </c>
      <c r="K24" s="166" t="str">
        <f t="shared" si="1"/>
        <v/>
      </c>
      <c r="M24" s="199" t="str">
        <f>IF($J24&gt;=50%,"n.a",IF('Examens déc et juin'!L24&gt;=10,'Examens déc et juin'!L24,IF('Examens déc et juin'!L24&lt;10,"à compléter")))</f>
        <v>n.a</v>
      </c>
      <c r="N24" s="97" t="str">
        <f>IF($J24&gt;=50%,"n.a",IF('Examens déc et juin'!M24&gt;=10,'Examens déc et juin'!M24,IF('Examens déc et juin'!M24&lt;10,"à compléter")))</f>
        <v>n.a</v>
      </c>
      <c r="O24" s="97" t="str">
        <f>IF($J24&gt;=50%,"n.a",IF('Examens déc et juin'!N24&gt;=10,'Examens déc et juin'!N24,IF('Examens déc et juin'!N24&lt;10,"à compléter")))</f>
        <v>n.a</v>
      </c>
      <c r="P24" s="97" t="str">
        <f>IF($J24&gt;=50%,"n.a",IF('Examens déc et juin'!O24&gt;=15,'Examens déc et juin'!O24,IF('Examens déc et juin'!O24&lt;15,"à compléter")))</f>
        <v>n.a</v>
      </c>
      <c r="Q24" s="98" t="str">
        <f>IF($J24&gt;=50%,"n.a",IF('Examens déc et juin'!P24&gt;=5,'Examens déc et juin'!P24,IF('Examens déc et juin'!P24&lt;5,"à compléter")))</f>
        <v>n.a</v>
      </c>
      <c r="R24" s="214" t="str">
        <f t="shared" si="2"/>
        <v/>
      </c>
      <c r="S24" s="215" t="str">
        <f t="shared" si="3"/>
        <v/>
      </c>
      <c r="T24" s="216"/>
    </row>
    <row r="25" spans="1:20" x14ac:dyDescent="0.3">
      <c r="A25" s="15">
        <v>18</v>
      </c>
      <c r="B25" s="23">
        <f>+'Liste élèves'!B25</f>
        <v>0</v>
      </c>
      <c r="C25" s="34">
        <f>+'Liste élèves'!C25</f>
        <v>0</v>
      </c>
      <c r="D25" s="177" t="str">
        <f>+'Période 1'!AN25</f>
        <v/>
      </c>
      <c r="E25" s="161" t="str">
        <f>+'Période 2'!AN25</f>
        <v/>
      </c>
      <c r="F25" s="161" t="str">
        <f>+'Période 3'!AN25</f>
        <v/>
      </c>
      <c r="G25" s="161" t="str">
        <f>+'Examens déc et juin'!J25</f>
        <v/>
      </c>
      <c r="H25" s="161" t="str">
        <f>'Examens déc et juin'!R25</f>
        <v/>
      </c>
      <c r="I25" s="71"/>
      <c r="J25" s="165" t="str">
        <f t="shared" si="0"/>
        <v/>
      </c>
      <c r="K25" s="166" t="str">
        <f t="shared" si="1"/>
        <v/>
      </c>
      <c r="M25" s="199" t="str">
        <f>IF($J25&gt;=50%,"n.a",IF('Examens déc et juin'!L25&gt;=10,'Examens déc et juin'!L25,IF('Examens déc et juin'!L25&lt;10,"à compléter")))</f>
        <v>n.a</v>
      </c>
      <c r="N25" s="97" t="str">
        <f>IF($J25&gt;=50%,"n.a",IF('Examens déc et juin'!M25&gt;=10,'Examens déc et juin'!M25,IF('Examens déc et juin'!M25&lt;10,"à compléter")))</f>
        <v>n.a</v>
      </c>
      <c r="O25" s="97" t="str">
        <f>IF($J25&gt;=50%,"n.a",IF('Examens déc et juin'!N25&gt;=10,'Examens déc et juin'!N25,IF('Examens déc et juin'!N25&lt;10,"à compléter")))</f>
        <v>n.a</v>
      </c>
      <c r="P25" s="97" t="str">
        <f>IF($J25&gt;=50%,"n.a",IF('Examens déc et juin'!O25&gt;=15,'Examens déc et juin'!O25,IF('Examens déc et juin'!O25&lt;15,"à compléter")))</f>
        <v>n.a</v>
      </c>
      <c r="Q25" s="98" t="str">
        <f>IF($J25&gt;=50%,"n.a",IF('Examens déc et juin'!P25&gt;=5,'Examens déc et juin'!P25,IF('Examens déc et juin'!P25&lt;5,"à compléter")))</f>
        <v>n.a</v>
      </c>
      <c r="R25" s="214" t="str">
        <f t="shared" si="2"/>
        <v/>
      </c>
      <c r="S25" s="215" t="str">
        <f t="shared" si="3"/>
        <v/>
      </c>
      <c r="T25" s="216"/>
    </row>
    <row r="26" spans="1:20" x14ac:dyDescent="0.3">
      <c r="A26" s="15">
        <v>19</v>
      </c>
      <c r="B26" s="23">
        <f>+'Liste élèves'!B26</f>
        <v>0</v>
      </c>
      <c r="C26" s="34">
        <f>+'Liste élèves'!C26</f>
        <v>0</v>
      </c>
      <c r="D26" s="177" t="str">
        <f>+'Période 1'!AN26</f>
        <v/>
      </c>
      <c r="E26" s="161" t="str">
        <f>+'Période 2'!AN26</f>
        <v/>
      </c>
      <c r="F26" s="161" t="str">
        <f>+'Période 3'!AN26</f>
        <v/>
      </c>
      <c r="G26" s="161" t="str">
        <f>+'Examens déc et juin'!J26</f>
        <v/>
      </c>
      <c r="H26" s="161" t="str">
        <f>'Examens déc et juin'!R26</f>
        <v/>
      </c>
      <c r="I26" s="71"/>
      <c r="J26" s="165" t="str">
        <f t="shared" si="0"/>
        <v/>
      </c>
      <c r="K26" s="166" t="str">
        <f t="shared" si="1"/>
        <v/>
      </c>
      <c r="M26" s="199" t="str">
        <f>IF($J26&gt;=50%,"n.a",IF('Examens déc et juin'!L26&gt;=10,'Examens déc et juin'!L26,IF('Examens déc et juin'!L26&lt;10,"à compléter")))</f>
        <v>n.a</v>
      </c>
      <c r="N26" s="97" t="str">
        <f>IF($J26&gt;=50%,"n.a",IF('Examens déc et juin'!M26&gt;=10,'Examens déc et juin'!M26,IF('Examens déc et juin'!M26&lt;10,"à compléter")))</f>
        <v>n.a</v>
      </c>
      <c r="O26" s="97" t="str">
        <f>IF($J26&gt;=50%,"n.a",IF('Examens déc et juin'!N26&gt;=10,'Examens déc et juin'!N26,IF('Examens déc et juin'!N26&lt;10,"à compléter")))</f>
        <v>n.a</v>
      </c>
      <c r="P26" s="97" t="str">
        <f>IF($J26&gt;=50%,"n.a",IF('Examens déc et juin'!O26&gt;=15,'Examens déc et juin'!O26,IF('Examens déc et juin'!O26&lt;15,"à compléter")))</f>
        <v>n.a</v>
      </c>
      <c r="Q26" s="98" t="str">
        <f>IF($J26&gt;=50%,"n.a",IF('Examens déc et juin'!P26&gt;=5,'Examens déc et juin'!P26,IF('Examens déc et juin'!P26&lt;5,"à compléter")))</f>
        <v>n.a</v>
      </c>
      <c r="R26" s="214" t="str">
        <f t="shared" si="2"/>
        <v/>
      </c>
      <c r="S26" s="215" t="str">
        <f t="shared" si="3"/>
        <v/>
      </c>
      <c r="T26" s="216"/>
    </row>
    <row r="27" spans="1:20" x14ac:dyDescent="0.3">
      <c r="A27" s="15">
        <v>20</v>
      </c>
      <c r="B27" s="23">
        <f>+'Liste élèves'!B27</f>
        <v>0</v>
      </c>
      <c r="C27" s="34">
        <f>+'Liste élèves'!C27</f>
        <v>0</v>
      </c>
      <c r="D27" s="177" t="str">
        <f>+'Période 1'!AN27</f>
        <v/>
      </c>
      <c r="E27" s="161" t="str">
        <f>+'Période 2'!AN27</f>
        <v/>
      </c>
      <c r="F27" s="161" t="str">
        <f>+'Période 3'!AN27</f>
        <v/>
      </c>
      <c r="G27" s="161" t="str">
        <f>+'Examens déc et juin'!J27</f>
        <v/>
      </c>
      <c r="H27" s="161" t="str">
        <f>'Examens déc et juin'!R27</f>
        <v/>
      </c>
      <c r="I27" s="71"/>
      <c r="J27" s="165" t="str">
        <f t="shared" si="0"/>
        <v/>
      </c>
      <c r="K27" s="166" t="str">
        <f t="shared" si="1"/>
        <v/>
      </c>
      <c r="M27" s="199" t="str">
        <f>IF($J27&gt;=50%,"n.a",IF('Examens déc et juin'!L27&gt;=10,'Examens déc et juin'!L27,IF('Examens déc et juin'!L27&lt;10,"à compléter")))</f>
        <v>n.a</v>
      </c>
      <c r="N27" s="97" t="str">
        <f>IF($J27&gt;=50%,"n.a",IF('Examens déc et juin'!M27&gt;=10,'Examens déc et juin'!M27,IF('Examens déc et juin'!M27&lt;10,"à compléter")))</f>
        <v>n.a</v>
      </c>
      <c r="O27" s="97" t="str">
        <f>IF($J27&gt;=50%,"n.a",IF('Examens déc et juin'!N27&gt;=10,'Examens déc et juin'!N27,IF('Examens déc et juin'!N27&lt;10,"à compléter")))</f>
        <v>n.a</v>
      </c>
      <c r="P27" s="97" t="str">
        <f>IF($J27&gt;=50%,"n.a",IF('Examens déc et juin'!O27&gt;=15,'Examens déc et juin'!O27,IF('Examens déc et juin'!O27&lt;15,"à compléter")))</f>
        <v>n.a</v>
      </c>
      <c r="Q27" s="98" t="str">
        <f>IF($J27&gt;=50%,"n.a",IF('Examens déc et juin'!P27&gt;=5,'Examens déc et juin'!P27,IF('Examens déc et juin'!P27&lt;5,"à compléter")))</f>
        <v>n.a</v>
      </c>
      <c r="R27" s="214" t="str">
        <f t="shared" si="2"/>
        <v/>
      </c>
      <c r="S27" s="215" t="str">
        <f t="shared" si="3"/>
        <v/>
      </c>
      <c r="T27" s="216"/>
    </row>
    <row r="28" spans="1:20" x14ac:dyDescent="0.3">
      <c r="A28" s="15">
        <v>21</v>
      </c>
      <c r="B28" s="23">
        <f>+'Liste élèves'!B28</f>
        <v>0</v>
      </c>
      <c r="C28" s="34">
        <f>+'Liste élèves'!C28</f>
        <v>0</v>
      </c>
      <c r="D28" s="177" t="str">
        <f>+'Période 1'!AN28</f>
        <v/>
      </c>
      <c r="E28" s="161" t="str">
        <f>+'Période 2'!AN28</f>
        <v/>
      </c>
      <c r="F28" s="161" t="str">
        <f>+'Période 3'!AN28</f>
        <v/>
      </c>
      <c r="G28" s="161" t="str">
        <f>+'Examens déc et juin'!J28</f>
        <v/>
      </c>
      <c r="H28" s="161" t="str">
        <f>'Examens déc et juin'!R28</f>
        <v/>
      </c>
      <c r="I28" s="71"/>
      <c r="J28" s="165" t="str">
        <f t="shared" si="0"/>
        <v/>
      </c>
      <c r="K28" s="166" t="str">
        <f t="shared" si="1"/>
        <v/>
      </c>
      <c r="M28" s="199" t="str">
        <f>IF($J28&gt;=50%,"n.a",IF('Examens déc et juin'!L28&gt;=10,'Examens déc et juin'!L28,IF('Examens déc et juin'!L28&lt;10,"à compléter")))</f>
        <v>n.a</v>
      </c>
      <c r="N28" s="97" t="str">
        <f>IF($J28&gt;=50%,"n.a",IF('Examens déc et juin'!M28&gt;=10,'Examens déc et juin'!M28,IF('Examens déc et juin'!M28&lt;10,"à compléter")))</f>
        <v>n.a</v>
      </c>
      <c r="O28" s="97" t="str">
        <f>IF($J28&gt;=50%,"n.a",IF('Examens déc et juin'!N28&gt;=10,'Examens déc et juin'!N28,IF('Examens déc et juin'!N28&lt;10,"à compléter")))</f>
        <v>n.a</v>
      </c>
      <c r="P28" s="97" t="str">
        <f>IF($J28&gt;=50%,"n.a",IF('Examens déc et juin'!O28&gt;=15,'Examens déc et juin'!O28,IF('Examens déc et juin'!O28&lt;15,"à compléter")))</f>
        <v>n.a</v>
      </c>
      <c r="Q28" s="98" t="str">
        <f>IF($J28&gt;=50%,"n.a",IF('Examens déc et juin'!P28&gt;=5,'Examens déc et juin'!P28,IF('Examens déc et juin'!P28&lt;5,"à compléter")))</f>
        <v>n.a</v>
      </c>
      <c r="R28" s="214" t="str">
        <f t="shared" si="2"/>
        <v/>
      </c>
      <c r="S28" s="215" t="str">
        <f t="shared" si="3"/>
        <v/>
      </c>
      <c r="T28" s="216"/>
    </row>
    <row r="29" spans="1:20" x14ac:dyDescent="0.3">
      <c r="A29" s="15">
        <v>22</v>
      </c>
      <c r="B29" s="23">
        <f>+'Liste élèves'!B29</f>
        <v>0</v>
      </c>
      <c r="C29" s="34">
        <f>+'Liste élèves'!C29</f>
        <v>0</v>
      </c>
      <c r="D29" s="177" t="str">
        <f>+'Période 1'!AN29</f>
        <v/>
      </c>
      <c r="E29" s="161" t="str">
        <f>+'Période 2'!AN29</f>
        <v/>
      </c>
      <c r="F29" s="161" t="str">
        <f>+'Période 3'!AN29</f>
        <v/>
      </c>
      <c r="G29" s="161" t="str">
        <f>+'Examens déc et juin'!J29</f>
        <v/>
      </c>
      <c r="H29" s="161" t="str">
        <f>'Examens déc et juin'!R29</f>
        <v/>
      </c>
      <c r="I29" s="71"/>
      <c r="J29" s="165" t="str">
        <f t="shared" si="0"/>
        <v/>
      </c>
      <c r="K29" s="166" t="str">
        <f t="shared" si="1"/>
        <v/>
      </c>
      <c r="M29" s="199" t="str">
        <f>IF($J29&gt;=50%,"n.a",IF('Examens déc et juin'!L29&gt;=10,'Examens déc et juin'!L29,IF('Examens déc et juin'!L29&lt;10,"à compléter")))</f>
        <v>n.a</v>
      </c>
      <c r="N29" s="97" t="str">
        <f>IF($J29&gt;=50%,"n.a",IF('Examens déc et juin'!M29&gt;=10,'Examens déc et juin'!M29,IF('Examens déc et juin'!M29&lt;10,"à compléter")))</f>
        <v>n.a</v>
      </c>
      <c r="O29" s="97" t="str">
        <f>IF($J29&gt;=50%,"n.a",IF('Examens déc et juin'!N29&gt;=10,'Examens déc et juin'!N29,IF('Examens déc et juin'!N29&lt;10,"à compléter")))</f>
        <v>n.a</v>
      </c>
      <c r="P29" s="97" t="str">
        <f>IF($J29&gt;=50%,"n.a",IF('Examens déc et juin'!O29&gt;=15,'Examens déc et juin'!O29,IF('Examens déc et juin'!O29&lt;15,"à compléter")))</f>
        <v>n.a</v>
      </c>
      <c r="Q29" s="98" t="str">
        <f>IF($J29&gt;=50%,"n.a",IF('Examens déc et juin'!P29&gt;=5,'Examens déc et juin'!P29,IF('Examens déc et juin'!P29&lt;5,"à compléter")))</f>
        <v>n.a</v>
      </c>
      <c r="R29" s="214" t="str">
        <f t="shared" si="2"/>
        <v/>
      </c>
      <c r="S29" s="215" t="str">
        <f t="shared" si="3"/>
        <v/>
      </c>
      <c r="T29" s="216"/>
    </row>
    <row r="30" spans="1:20" x14ac:dyDescent="0.3">
      <c r="A30" s="15">
        <v>23</v>
      </c>
      <c r="B30" s="23">
        <f>+'Liste élèves'!B30</f>
        <v>0</v>
      </c>
      <c r="C30" s="34">
        <f>+'Liste élèves'!C30</f>
        <v>0</v>
      </c>
      <c r="D30" s="177" t="str">
        <f>+'Période 1'!AN30</f>
        <v/>
      </c>
      <c r="E30" s="161" t="str">
        <f>+'Période 2'!AN30</f>
        <v/>
      </c>
      <c r="F30" s="161" t="str">
        <f>+'Période 3'!AN30</f>
        <v/>
      </c>
      <c r="G30" s="161" t="str">
        <f>+'Examens déc et juin'!J30</f>
        <v/>
      </c>
      <c r="H30" s="161" t="str">
        <f>'Examens déc et juin'!R30</f>
        <v/>
      </c>
      <c r="I30" s="71"/>
      <c r="J30" s="165" t="str">
        <f t="shared" si="0"/>
        <v/>
      </c>
      <c r="K30" s="166" t="str">
        <f t="shared" si="1"/>
        <v/>
      </c>
      <c r="M30" s="199" t="str">
        <f>IF($J30&gt;=50%,"n.a",IF('Examens déc et juin'!L30&gt;=10,'Examens déc et juin'!L30,IF('Examens déc et juin'!L30&lt;10,"à compléter")))</f>
        <v>n.a</v>
      </c>
      <c r="N30" s="97" t="str">
        <f>IF($J30&gt;=50%,"n.a",IF('Examens déc et juin'!M30&gt;=10,'Examens déc et juin'!M30,IF('Examens déc et juin'!M30&lt;10,"à compléter")))</f>
        <v>n.a</v>
      </c>
      <c r="O30" s="97" t="str">
        <f>IF($J30&gt;=50%,"n.a",IF('Examens déc et juin'!N30&gt;=10,'Examens déc et juin'!N30,IF('Examens déc et juin'!N30&lt;10,"à compléter")))</f>
        <v>n.a</v>
      </c>
      <c r="P30" s="97" t="str">
        <f>IF($J30&gt;=50%,"n.a",IF('Examens déc et juin'!O30&gt;=15,'Examens déc et juin'!O30,IF('Examens déc et juin'!O30&lt;15,"à compléter")))</f>
        <v>n.a</v>
      </c>
      <c r="Q30" s="98" t="str">
        <f>IF($J30&gt;=50%,"n.a",IF('Examens déc et juin'!P30&gt;=5,'Examens déc et juin'!P30,IF('Examens déc et juin'!P30&lt;5,"à compléter")))</f>
        <v>n.a</v>
      </c>
      <c r="R30" s="214" t="str">
        <f t="shared" si="2"/>
        <v/>
      </c>
      <c r="S30" s="215" t="str">
        <f t="shared" si="3"/>
        <v/>
      </c>
      <c r="T30" s="216"/>
    </row>
    <row r="31" spans="1:20" x14ac:dyDescent="0.3">
      <c r="A31" s="15">
        <v>24</v>
      </c>
      <c r="B31" s="23">
        <f>+'Liste élèves'!B31</f>
        <v>0</v>
      </c>
      <c r="C31" s="34">
        <f>+'Liste élèves'!C31</f>
        <v>0</v>
      </c>
      <c r="D31" s="177" t="str">
        <f>+'Période 1'!AN31</f>
        <v/>
      </c>
      <c r="E31" s="161" t="str">
        <f>+'Période 2'!AN31</f>
        <v/>
      </c>
      <c r="F31" s="161" t="str">
        <f>+'Période 3'!AN31</f>
        <v/>
      </c>
      <c r="G31" s="161" t="str">
        <f>+'Examens déc et juin'!J31</f>
        <v/>
      </c>
      <c r="H31" s="161" t="str">
        <f>'Examens déc et juin'!R31</f>
        <v/>
      </c>
      <c r="I31" s="71"/>
      <c r="J31" s="165" t="str">
        <f t="shared" si="0"/>
        <v/>
      </c>
      <c r="K31" s="166" t="str">
        <f t="shared" si="1"/>
        <v/>
      </c>
      <c r="M31" s="199" t="str">
        <f>IF($J31&gt;=50%,"n.a",IF('Examens déc et juin'!L31&gt;=10,'Examens déc et juin'!L31,IF('Examens déc et juin'!L31&lt;10,"à compléter")))</f>
        <v>n.a</v>
      </c>
      <c r="N31" s="97" t="str">
        <f>IF($J31&gt;=50%,"n.a",IF('Examens déc et juin'!M31&gt;=10,'Examens déc et juin'!M31,IF('Examens déc et juin'!M31&lt;10,"à compléter")))</f>
        <v>n.a</v>
      </c>
      <c r="O31" s="97" t="str">
        <f>IF($J31&gt;=50%,"n.a",IF('Examens déc et juin'!N31&gt;=10,'Examens déc et juin'!N31,IF('Examens déc et juin'!N31&lt;10,"à compléter")))</f>
        <v>n.a</v>
      </c>
      <c r="P31" s="97" t="str">
        <f>IF($J31&gt;=50%,"n.a",IF('Examens déc et juin'!O31&gt;=15,'Examens déc et juin'!O31,IF('Examens déc et juin'!O31&lt;15,"à compléter")))</f>
        <v>n.a</v>
      </c>
      <c r="Q31" s="98" t="str">
        <f>IF($J31&gt;=50%,"n.a",IF('Examens déc et juin'!P31&gt;=5,'Examens déc et juin'!P31,IF('Examens déc et juin'!P31&lt;5,"à compléter")))</f>
        <v>n.a</v>
      </c>
      <c r="R31" s="214" t="str">
        <f t="shared" si="2"/>
        <v/>
      </c>
      <c r="S31" s="215" t="str">
        <f t="shared" si="3"/>
        <v/>
      </c>
      <c r="T31" s="216"/>
    </row>
    <row r="32" spans="1:20" x14ac:dyDescent="0.3">
      <c r="A32" s="15">
        <v>25</v>
      </c>
      <c r="B32" s="23">
        <f>+'Liste élèves'!B32</f>
        <v>0</v>
      </c>
      <c r="C32" s="34">
        <f>+'Liste élèves'!C32</f>
        <v>0</v>
      </c>
      <c r="D32" s="177" t="str">
        <f>+'Période 1'!AN32</f>
        <v/>
      </c>
      <c r="E32" s="161" t="str">
        <f>+'Période 2'!AN32</f>
        <v/>
      </c>
      <c r="F32" s="161" t="str">
        <f>+'Période 3'!AN32</f>
        <v/>
      </c>
      <c r="G32" s="161" t="str">
        <f>+'Examens déc et juin'!J32</f>
        <v/>
      </c>
      <c r="H32" s="161" t="str">
        <f>'Examens déc et juin'!R32</f>
        <v/>
      </c>
      <c r="I32" s="71"/>
      <c r="J32" s="165" t="str">
        <f t="shared" si="0"/>
        <v/>
      </c>
      <c r="K32" s="166" t="str">
        <f t="shared" si="1"/>
        <v/>
      </c>
      <c r="M32" s="199" t="str">
        <f>IF($J32&gt;=50%,"n.a",IF('Examens déc et juin'!L32&gt;=10,'Examens déc et juin'!L32,IF('Examens déc et juin'!L32&lt;10,"à compléter")))</f>
        <v>n.a</v>
      </c>
      <c r="N32" s="97" t="str">
        <f>IF($J32&gt;=50%,"n.a",IF('Examens déc et juin'!M32&gt;=10,'Examens déc et juin'!M32,IF('Examens déc et juin'!M32&lt;10,"à compléter")))</f>
        <v>n.a</v>
      </c>
      <c r="O32" s="97" t="str">
        <f>IF($J32&gt;=50%,"n.a",IF('Examens déc et juin'!N32&gt;=10,'Examens déc et juin'!N32,IF('Examens déc et juin'!N32&lt;10,"à compléter")))</f>
        <v>n.a</v>
      </c>
      <c r="P32" s="97" t="str">
        <f>IF($J32&gt;=50%,"n.a",IF('Examens déc et juin'!O32&gt;=15,'Examens déc et juin'!O32,IF('Examens déc et juin'!O32&lt;15,"à compléter")))</f>
        <v>n.a</v>
      </c>
      <c r="Q32" s="98" t="str">
        <f>IF($J32&gt;=50%,"n.a",IF('Examens déc et juin'!P32&gt;=5,'Examens déc et juin'!P32,IF('Examens déc et juin'!P32&lt;5,"à compléter")))</f>
        <v>n.a</v>
      </c>
      <c r="R32" s="214" t="str">
        <f t="shared" si="2"/>
        <v/>
      </c>
      <c r="S32" s="215" t="str">
        <f t="shared" si="3"/>
        <v/>
      </c>
      <c r="T32" s="216"/>
    </row>
    <row r="33" spans="1:20" x14ac:dyDescent="0.3">
      <c r="A33" s="15">
        <v>26</v>
      </c>
      <c r="B33" s="23">
        <f>+'Liste élèves'!B33</f>
        <v>0</v>
      </c>
      <c r="C33" s="34">
        <f>+'Liste élèves'!C33</f>
        <v>0</v>
      </c>
      <c r="D33" s="177" t="str">
        <f>+'Période 1'!AN33</f>
        <v/>
      </c>
      <c r="E33" s="161" t="str">
        <f>+'Période 2'!AN33</f>
        <v/>
      </c>
      <c r="F33" s="161" t="str">
        <f>+'Période 3'!AN33</f>
        <v/>
      </c>
      <c r="G33" s="161" t="str">
        <f>+'Examens déc et juin'!J33</f>
        <v/>
      </c>
      <c r="H33" s="161" t="str">
        <f>'Examens déc et juin'!R33</f>
        <v/>
      </c>
      <c r="I33" s="71"/>
      <c r="J33" s="165" t="str">
        <f t="shared" si="0"/>
        <v/>
      </c>
      <c r="K33" s="166" t="str">
        <f t="shared" si="1"/>
        <v/>
      </c>
      <c r="M33" s="199" t="str">
        <f>IF($J33&gt;=50%,"n.a",IF('Examens déc et juin'!L33&gt;=10,'Examens déc et juin'!L33,IF('Examens déc et juin'!L33&lt;10,"à compléter")))</f>
        <v>n.a</v>
      </c>
      <c r="N33" s="97" t="str">
        <f>IF($J33&gt;=50%,"n.a",IF('Examens déc et juin'!M33&gt;=10,'Examens déc et juin'!M33,IF('Examens déc et juin'!M33&lt;10,"à compléter")))</f>
        <v>n.a</v>
      </c>
      <c r="O33" s="97" t="str">
        <f>IF($J33&gt;=50%,"n.a",IF('Examens déc et juin'!N33&gt;=10,'Examens déc et juin'!N33,IF('Examens déc et juin'!N33&lt;10,"à compléter")))</f>
        <v>n.a</v>
      </c>
      <c r="P33" s="97" t="str">
        <f>IF($J33&gt;=50%,"n.a",IF('Examens déc et juin'!O33&gt;=15,'Examens déc et juin'!O33,IF('Examens déc et juin'!O33&lt;15,"à compléter")))</f>
        <v>n.a</v>
      </c>
      <c r="Q33" s="98" t="str">
        <f>IF($J33&gt;=50%,"n.a",IF('Examens déc et juin'!P33&gt;=5,'Examens déc et juin'!P33,IF('Examens déc et juin'!P33&lt;5,"à compléter")))</f>
        <v>n.a</v>
      </c>
      <c r="R33" s="214" t="str">
        <f t="shared" si="2"/>
        <v/>
      </c>
      <c r="S33" s="215" t="str">
        <f t="shared" si="3"/>
        <v/>
      </c>
      <c r="T33" s="216"/>
    </row>
    <row r="34" spans="1:20" x14ac:dyDescent="0.3">
      <c r="A34" s="15">
        <v>27</v>
      </c>
      <c r="B34" s="23">
        <f>+'Liste élèves'!B34</f>
        <v>0</v>
      </c>
      <c r="C34" s="34">
        <f>+'Liste élèves'!C34</f>
        <v>0</v>
      </c>
      <c r="D34" s="177" t="str">
        <f>+'Période 1'!AN34</f>
        <v/>
      </c>
      <c r="E34" s="161" t="str">
        <f>+'Période 2'!AN34</f>
        <v/>
      </c>
      <c r="F34" s="161" t="str">
        <f>+'Période 3'!AN34</f>
        <v/>
      </c>
      <c r="G34" s="161" t="str">
        <f>+'Examens déc et juin'!J34</f>
        <v/>
      </c>
      <c r="H34" s="161" t="str">
        <f>'Examens déc et juin'!R34</f>
        <v/>
      </c>
      <c r="I34" s="71"/>
      <c r="J34" s="165" t="str">
        <f t="shared" si="0"/>
        <v/>
      </c>
      <c r="K34" s="166" t="str">
        <f t="shared" si="1"/>
        <v/>
      </c>
      <c r="M34" s="199" t="str">
        <f>IF($J34&gt;=50%,"n.a",IF('Examens déc et juin'!L34&gt;=10,'Examens déc et juin'!L34,IF('Examens déc et juin'!L34&lt;10,"à compléter")))</f>
        <v>n.a</v>
      </c>
      <c r="N34" s="97" t="str">
        <f>IF($J34&gt;=50%,"n.a",IF('Examens déc et juin'!M34&gt;=10,'Examens déc et juin'!M34,IF('Examens déc et juin'!M34&lt;10,"à compléter")))</f>
        <v>n.a</v>
      </c>
      <c r="O34" s="97" t="str">
        <f>IF($J34&gt;=50%,"n.a",IF('Examens déc et juin'!N34&gt;=10,'Examens déc et juin'!N34,IF('Examens déc et juin'!N34&lt;10,"à compléter")))</f>
        <v>n.a</v>
      </c>
      <c r="P34" s="97" t="str">
        <f>IF($J34&gt;=50%,"n.a",IF('Examens déc et juin'!O34&gt;=15,'Examens déc et juin'!O34,IF('Examens déc et juin'!O34&lt;15,"à compléter")))</f>
        <v>n.a</v>
      </c>
      <c r="Q34" s="98" t="str">
        <f>IF($J34&gt;=50%,"n.a",IF('Examens déc et juin'!P34&gt;=5,'Examens déc et juin'!P34,IF('Examens déc et juin'!P34&lt;5,"à compléter")))</f>
        <v>n.a</v>
      </c>
      <c r="R34" s="214" t="str">
        <f t="shared" si="2"/>
        <v/>
      </c>
      <c r="S34" s="215" t="str">
        <f t="shared" si="3"/>
        <v/>
      </c>
      <c r="T34" s="216"/>
    </row>
    <row r="35" spans="1:20" x14ac:dyDescent="0.3">
      <c r="A35" s="15">
        <v>28</v>
      </c>
      <c r="B35" s="23">
        <f>+'Liste élèves'!B35</f>
        <v>0</v>
      </c>
      <c r="C35" s="34">
        <f>+'Liste élèves'!C35</f>
        <v>0</v>
      </c>
      <c r="D35" s="177" t="str">
        <f>+'Période 1'!AN35</f>
        <v/>
      </c>
      <c r="E35" s="161" t="str">
        <f>+'Période 2'!AN35</f>
        <v/>
      </c>
      <c r="F35" s="161" t="str">
        <f>+'Période 3'!AN35</f>
        <v/>
      </c>
      <c r="G35" s="161" t="str">
        <f>+'Examens déc et juin'!J35</f>
        <v/>
      </c>
      <c r="H35" s="161" t="str">
        <f>'Examens déc et juin'!R35</f>
        <v/>
      </c>
      <c r="I35" s="71"/>
      <c r="J35" s="165" t="str">
        <f t="shared" si="0"/>
        <v/>
      </c>
      <c r="K35" s="166" t="str">
        <f t="shared" si="1"/>
        <v/>
      </c>
      <c r="M35" s="199" t="str">
        <f>IF($J35&gt;=50%,"n.a",IF('Examens déc et juin'!L35&gt;=10,'Examens déc et juin'!L35,IF('Examens déc et juin'!L35&lt;10,"à compléter")))</f>
        <v>n.a</v>
      </c>
      <c r="N35" s="97" t="str">
        <f>IF($J35&gt;=50%,"n.a",IF('Examens déc et juin'!M35&gt;=10,'Examens déc et juin'!M35,IF('Examens déc et juin'!M35&lt;10,"à compléter")))</f>
        <v>n.a</v>
      </c>
      <c r="O35" s="97" t="str">
        <f>IF($J35&gt;=50%,"n.a",IF('Examens déc et juin'!N35&gt;=10,'Examens déc et juin'!N35,IF('Examens déc et juin'!N35&lt;10,"à compléter")))</f>
        <v>n.a</v>
      </c>
      <c r="P35" s="97" t="str">
        <f>IF($J35&gt;=50%,"n.a",IF('Examens déc et juin'!O35&gt;=15,'Examens déc et juin'!O35,IF('Examens déc et juin'!O35&lt;15,"à compléter")))</f>
        <v>n.a</v>
      </c>
      <c r="Q35" s="98" t="str">
        <f>IF($J35&gt;=50%,"n.a",IF('Examens déc et juin'!P35&gt;=5,'Examens déc et juin'!P35,IF('Examens déc et juin'!P35&lt;5,"à compléter")))</f>
        <v>n.a</v>
      </c>
      <c r="R35" s="214" t="str">
        <f t="shared" si="2"/>
        <v/>
      </c>
      <c r="S35" s="215" t="str">
        <f t="shared" si="3"/>
        <v/>
      </c>
      <c r="T35" s="216"/>
    </row>
    <row r="36" spans="1:20" x14ac:dyDescent="0.3">
      <c r="A36" s="15">
        <v>29</v>
      </c>
      <c r="B36" s="23">
        <f>+'Liste élèves'!B36</f>
        <v>0</v>
      </c>
      <c r="C36" s="34">
        <f>+'Liste élèves'!C36</f>
        <v>0</v>
      </c>
      <c r="D36" s="177" t="str">
        <f>+'Période 1'!AN36</f>
        <v/>
      </c>
      <c r="E36" s="161" t="str">
        <f>+'Période 2'!AN36</f>
        <v/>
      </c>
      <c r="F36" s="161" t="str">
        <f>+'Période 3'!AN36</f>
        <v/>
      </c>
      <c r="G36" s="161" t="str">
        <f>+'Examens déc et juin'!J36</f>
        <v/>
      </c>
      <c r="H36" s="161" t="str">
        <f>'Examens déc et juin'!R36</f>
        <v/>
      </c>
      <c r="I36" s="71"/>
      <c r="J36" s="165" t="str">
        <f t="shared" si="0"/>
        <v/>
      </c>
      <c r="K36" s="166" t="str">
        <f t="shared" si="1"/>
        <v/>
      </c>
      <c r="M36" s="199" t="str">
        <f>IF($J36&gt;=50%,"n.a",IF('Examens déc et juin'!L36&gt;=10,'Examens déc et juin'!L36,IF('Examens déc et juin'!L36&lt;10,"à compléter")))</f>
        <v>n.a</v>
      </c>
      <c r="N36" s="97" t="str">
        <f>IF($J36&gt;=50%,"n.a",IF('Examens déc et juin'!M36&gt;=10,'Examens déc et juin'!M36,IF('Examens déc et juin'!M36&lt;10,"à compléter")))</f>
        <v>n.a</v>
      </c>
      <c r="O36" s="97" t="str">
        <f>IF($J36&gt;=50%,"n.a",IF('Examens déc et juin'!N36&gt;=10,'Examens déc et juin'!N36,IF('Examens déc et juin'!N36&lt;10,"à compléter")))</f>
        <v>n.a</v>
      </c>
      <c r="P36" s="97" t="str">
        <f>IF($J36&gt;=50%,"n.a",IF('Examens déc et juin'!O36&gt;=15,'Examens déc et juin'!O36,IF('Examens déc et juin'!O36&lt;15,"à compléter")))</f>
        <v>n.a</v>
      </c>
      <c r="Q36" s="98" t="str">
        <f>IF($J36&gt;=50%,"n.a",IF('Examens déc et juin'!P36&gt;=5,'Examens déc et juin'!P36,IF('Examens déc et juin'!P36&lt;5,"à compléter")))</f>
        <v>n.a</v>
      </c>
      <c r="R36" s="217" t="str">
        <f t="shared" si="2"/>
        <v/>
      </c>
      <c r="S36" s="215" t="str">
        <f t="shared" si="3"/>
        <v/>
      </c>
      <c r="T36" s="216"/>
    </row>
    <row r="37" spans="1:20" x14ac:dyDescent="0.3">
      <c r="A37" s="15">
        <v>30</v>
      </c>
      <c r="B37" s="23">
        <f>+'Liste élèves'!B37</f>
        <v>0</v>
      </c>
      <c r="C37" s="34">
        <f>+'Liste élèves'!C37</f>
        <v>0</v>
      </c>
      <c r="D37" s="177" t="str">
        <f>+'Période 1'!AN37</f>
        <v/>
      </c>
      <c r="E37" s="161" t="str">
        <f>+'Période 2'!AN37</f>
        <v/>
      </c>
      <c r="F37" s="161" t="str">
        <f>+'Période 3'!AN37</f>
        <v/>
      </c>
      <c r="G37" s="161" t="str">
        <f>+'Examens déc et juin'!J37</f>
        <v/>
      </c>
      <c r="H37" s="161" t="str">
        <f>'Examens déc et juin'!R37</f>
        <v/>
      </c>
      <c r="I37" s="71"/>
      <c r="J37" s="165" t="str">
        <f t="shared" si="0"/>
        <v/>
      </c>
      <c r="K37" s="166" t="str">
        <f t="shared" si="1"/>
        <v/>
      </c>
      <c r="M37" s="199" t="str">
        <f>IF($J37&gt;=50%,"n.a",IF('Examens déc et juin'!L37&gt;=10,'Examens déc et juin'!L37,IF('Examens déc et juin'!L37&lt;10,"à compléter")))</f>
        <v>n.a</v>
      </c>
      <c r="N37" s="97" t="str">
        <f>IF($J37&gt;=50%,"n.a",IF('Examens déc et juin'!M37&gt;=10,'Examens déc et juin'!M37,IF('Examens déc et juin'!M37&lt;10,"à compléter")))</f>
        <v>n.a</v>
      </c>
      <c r="O37" s="97" t="str">
        <f>IF($J37&gt;=50%,"n.a",IF('Examens déc et juin'!N37&gt;=10,'Examens déc et juin'!N37,IF('Examens déc et juin'!N37&lt;10,"à compléter")))</f>
        <v>n.a</v>
      </c>
      <c r="P37" s="97" t="str">
        <f>IF($J37&gt;=50%,"n.a",IF('Examens déc et juin'!O37&gt;=15,'Examens déc et juin'!O37,IF('Examens déc et juin'!O37&lt;15,"à compléter")))</f>
        <v>n.a</v>
      </c>
      <c r="Q37" s="98" t="str">
        <f>IF($J37&gt;=50%,"n.a",IF('Examens déc et juin'!P37&gt;=5,'Examens déc et juin'!P37,IF('Examens déc et juin'!P37&lt;5,"à compléter")))</f>
        <v>n.a</v>
      </c>
      <c r="R37" s="217" t="str">
        <f t="shared" si="2"/>
        <v/>
      </c>
      <c r="S37" s="215" t="str">
        <f t="shared" si="3"/>
        <v/>
      </c>
      <c r="T37" s="216"/>
    </row>
    <row r="38" spans="1:20" x14ac:dyDescent="0.3">
      <c r="A38" s="15">
        <v>31</v>
      </c>
      <c r="B38" s="23">
        <f>+'Liste élèves'!B38</f>
        <v>0</v>
      </c>
      <c r="C38" s="34">
        <f>+'Liste élèves'!C38</f>
        <v>0</v>
      </c>
      <c r="D38" s="177" t="str">
        <f>+'Période 1'!AN38</f>
        <v/>
      </c>
      <c r="E38" s="161" t="str">
        <f>+'Période 2'!AN38</f>
        <v/>
      </c>
      <c r="F38" s="161" t="str">
        <f>+'Période 3'!AN38</f>
        <v/>
      </c>
      <c r="G38" s="161" t="str">
        <f>+'Examens déc et juin'!J38</f>
        <v/>
      </c>
      <c r="H38" s="161" t="str">
        <f>'Examens déc et juin'!R38</f>
        <v/>
      </c>
      <c r="I38" s="71"/>
      <c r="J38" s="165" t="str">
        <f t="shared" si="0"/>
        <v/>
      </c>
      <c r="K38" s="166" t="str">
        <f t="shared" si="1"/>
        <v/>
      </c>
      <c r="M38" s="199" t="str">
        <f>IF($J38&gt;=50%,"n.a",IF('Examens déc et juin'!L38&gt;=10,'Examens déc et juin'!L38,IF('Examens déc et juin'!L38&lt;10,"à compléter")))</f>
        <v>n.a</v>
      </c>
      <c r="N38" s="97" t="str">
        <f>IF($J38&gt;=50%,"n.a",IF('Examens déc et juin'!M38&gt;=10,'Examens déc et juin'!M38,IF('Examens déc et juin'!M38&lt;10,"à compléter")))</f>
        <v>n.a</v>
      </c>
      <c r="O38" s="97" t="str">
        <f>IF($J38&gt;=50%,"n.a",IF('Examens déc et juin'!N38&gt;=10,'Examens déc et juin'!N38,IF('Examens déc et juin'!N38&lt;10,"à compléter")))</f>
        <v>n.a</v>
      </c>
      <c r="P38" s="97" t="str">
        <f>IF($J38&gt;=50%,"n.a",IF('Examens déc et juin'!O38&gt;=15,'Examens déc et juin'!O38,IF('Examens déc et juin'!O38&lt;15,"à compléter")))</f>
        <v>n.a</v>
      </c>
      <c r="Q38" s="98" t="str">
        <f>IF($J38&gt;=50%,"n.a",IF('Examens déc et juin'!P38&gt;=5,'Examens déc et juin'!P38,IF('Examens déc et juin'!P38&lt;5,"à compléter")))</f>
        <v>n.a</v>
      </c>
      <c r="R38" s="217" t="str">
        <f t="shared" si="2"/>
        <v/>
      </c>
      <c r="S38" s="215" t="str">
        <f t="shared" si="3"/>
        <v/>
      </c>
      <c r="T38" s="216"/>
    </row>
    <row r="39" spans="1:20" x14ac:dyDescent="0.3">
      <c r="A39" s="15">
        <v>32</v>
      </c>
      <c r="B39" s="23">
        <f>+'Liste élèves'!B39</f>
        <v>0</v>
      </c>
      <c r="C39" s="34">
        <f>+'Liste élèves'!C39</f>
        <v>0</v>
      </c>
      <c r="D39" s="177" t="str">
        <f>+'Période 1'!AN39</f>
        <v/>
      </c>
      <c r="E39" s="161" t="str">
        <f>+'Période 2'!AN39</f>
        <v/>
      </c>
      <c r="F39" s="161" t="str">
        <f>+'Période 3'!AN39</f>
        <v/>
      </c>
      <c r="G39" s="161" t="str">
        <f>+'Examens déc et juin'!J39</f>
        <v/>
      </c>
      <c r="H39" s="161" t="str">
        <f>'Examens déc et juin'!R39</f>
        <v/>
      </c>
      <c r="I39" s="71"/>
      <c r="J39" s="165" t="str">
        <f t="shared" si="0"/>
        <v/>
      </c>
      <c r="K39" s="166" t="str">
        <f t="shared" si="1"/>
        <v/>
      </c>
      <c r="M39" s="199" t="str">
        <f>IF($J39&gt;=50%,"n.a",IF('Examens déc et juin'!L39&gt;=10,'Examens déc et juin'!L39,IF('Examens déc et juin'!L39&lt;10,"à compléter")))</f>
        <v>n.a</v>
      </c>
      <c r="N39" s="97" t="str">
        <f>IF($J39&gt;=50%,"n.a",IF('Examens déc et juin'!M39&gt;=10,'Examens déc et juin'!M39,IF('Examens déc et juin'!M39&lt;10,"à compléter")))</f>
        <v>n.a</v>
      </c>
      <c r="O39" s="97" t="str">
        <f>IF($J39&gt;=50%,"n.a",IF('Examens déc et juin'!N39&gt;=10,'Examens déc et juin'!N39,IF('Examens déc et juin'!N39&lt;10,"à compléter")))</f>
        <v>n.a</v>
      </c>
      <c r="P39" s="97" t="str">
        <f>IF($J39&gt;=50%,"n.a",IF('Examens déc et juin'!O39&gt;=15,'Examens déc et juin'!O39,IF('Examens déc et juin'!O39&lt;15,"à compléter")))</f>
        <v>n.a</v>
      </c>
      <c r="Q39" s="98" t="str">
        <f>IF($J39&gt;=50%,"n.a",IF('Examens déc et juin'!P39&gt;=5,'Examens déc et juin'!P39,IF('Examens déc et juin'!P39&lt;5,"à compléter")))</f>
        <v>n.a</v>
      </c>
      <c r="R39" s="217" t="str">
        <f t="shared" si="2"/>
        <v/>
      </c>
      <c r="S39" s="215" t="str">
        <f t="shared" si="3"/>
        <v/>
      </c>
      <c r="T39" s="216"/>
    </row>
    <row r="40" spans="1:20" x14ac:dyDescent="0.3">
      <c r="A40" s="15">
        <v>33</v>
      </c>
      <c r="B40" s="23">
        <f>+'Liste élèves'!B40</f>
        <v>0</v>
      </c>
      <c r="C40" s="34">
        <f>+'Liste élèves'!C40</f>
        <v>0</v>
      </c>
      <c r="D40" s="177" t="str">
        <f>+'Période 1'!AN40</f>
        <v/>
      </c>
      <c r="E40" s="161" t="str">
        <f>+'Période 2'!AN40</f>
        <v/>
      </c>
      <c r="F40" s="161" t="str">
        <f>+'Période 3'!AN40</f>
        <v/>
      </c>
      <c r="G40" s="161" t="str">
        <f>+'Examens déc et juin'!J40</f>
        <v/>
      </c>
      <c r="H40" s="161" t="str">
        <f>'Examens déc et juin'!R40</f>
        <v/>
      </c>
      <c r="I40" s="71"/>
      <c r="J40" s="165" t="str">
        <f t="shared" si="0"/>
        <v/>
      </c>
      <c r="K40" s="166" t="str">
        <f t="shared" si="1"/>
        <v/>
      </c>
      <c r="M40" s="199" t="str">
        <f>IF($J40&gt;=50%,"n.a",IF('Examens déc et juin'!L40&gt;=10,'Examens déc et juin'!L40,IF('Examens déc et juin'!L40&lt;10,"à compléter")))</f>
        <v>n.a</v>
      </c>
      <c r="N40" s="97" t="str">
        <f>IF($J40&gt;=50%,"n.a",IF('Examens déc et juin'!M40&gt;=10,'Examens déc et juin'!M40,IF('Examens déc et juin'!M40&lt;10,"à compléter")))</f>
        <v>n.a</v>
      </c>
      <c r="O40" s="97" t="str">
        <f>IF($J40&gt;=50%,"n.a",IF('Examens déc et juin'!N40&gt;=10,'Examens déc et juin'!N40,IF('Examens déc et juin'!N40&lt;10,"à compléter")))</f>
        <v>n.a</v>
      </c>
      <c r="P40" s="97" t="str">
        <f>IF($J40&gt;=50%,"n.a",IF('Examens déc et juin'!O40&gt;=15,'Examens déc et juin'!O40,IF('Examens déc et juin'!O40&lt;15,"à compléter")))</f>
        <v>n.a</v>
      </c>
      <c r="Q40" s="98" t="str">
        <f>IF($J40&gt;=50%,"n.a",IF('Examens déc et juin'!P40&gt;=5,'Examens déc et juin'!P40,IF('Examens déc et juin'!P40&lt;5,"à compléter")))</f>
        <v>n.a</v>
      </c>
      <c r="R40" s="217" t="str">
        <f t="shared" si="2"/>
        <v/>
      </c>
      <c r="S40" s="215" t="str">
        <f t="shared" si="3"/>
        <v/>
      </c>
      <c r="T40" s="216"/>
    </row>
    <row r="41" spans="1:20" x14ac:dyDescent="0.3">
      <c r="A41" s="15">
        <v>34</v>
      </c>
      <c r="B41" s="23">
        <f>+'Liste élèves'!B41</f>
        <v>0</v>
      </c>
      <c r="C41" s="34">
        <f>+'Liste élèves'!C41</f>
        <v>0</v>
      </c>
      <c r="D41" s="177" t="str">
        <f>+'Période 1'!AN41</f>
        <v/>
      </c>
      <c r="E41" s="161" t="str">
        <f>+'Période 2'!AN41</f>
        <v/>
      </c>
      <c r="F41" s="161" t="str">
        <f>+'Période 3'!AN41</f>
        <v/>
      </c>
      <c r="G41" s="161" t="str">
        <f>+'Examens déc et juin'!J41</f>
        <v/>
      </c>
      <c r="H41" s="161" t="str">
        <f>'Examens déc et juin'!R41</f>
        <v/>
      </c>
      <c r="I41" s="71"/>
      <c r="J41" s="165" t="str">
        <f t="shared" si="0"/>
        <v/>
      </c>
      <c r="K41" s="166" t="str">
        <f t="shared" si="1"/>
        <v/>
      </c>
      <c r="M41" s="199" t="str">
        <f>IF($J41&gt;=50%,"n.a",IF('Examens déc et juin'!L41&gt;=10,'Examens déc et juin'!L41,IF('Examens déc et juin'!L41&lt;10,"à compléter")))</f>
        <v>n.a</v>
      </c>
      <c r="N41" s="97" t="str">
        <f>IF($J41&gt;=50%,"n.a",IF('Examens déc et juin'!M41&gt;=10,'Examens déc et juin'!M41,IF('Examens déc et juin'!M41&lt;10,"à compléter")))</f>
        <v>n.a</v>
      </c>
      <c r="O41" s="97" t="str">
        <f>IF($J41&gt;=50%,"n.a",IF('Examens déc et juin'!N41&gt;=10,'Examens déc et juin'!N41,IF('Examens déc et juin'!N41&lt;10,"à compléter")))</f>
        <v>n.a</v>
      </c>
      <c r="P41" s="97" t="str">
        <f>IF($J41&gt;=50%,"n.a",IF('Examens déc et juin'!O41&gt;=15,'Examens déc et juin'!O41,IF('Examens déc et juin'!O41&lt;15,"à compléter")))</f>
        <v>n.a</v>
      </c>
      <c r="Q41" s="98" t="str">
        <f>IF($J41&gt;=50%,"n.a",IF('Examens déc et juin'!P41&gt;=5,'Examens déc et juin'!P41,IF('Examens déc et juin'!P41&lt;5,"à compléter")))</f>
        <v>n.a</v>
      </c>
      <c r="R41" s="217" t="str">
        <f t="shared" si="2"/>
        <v/>
      </c>
      <c r="S41" s="215" t="str">
        <f t="shared" si="3"/>
        <v/>
      </c>
      <c r="T41" s="216"/>
    </row>
    <row r="42" spans="1:20" ht="15" thickBot="1" x14ac:dyDescent="0.35">
      <c r="A42" s="15">
        <v>35</v>
      </c>
      <c r="B42" s="78">
        <f>+'Liste élèves'!B42</f>
        <v>0</v>
      </c>
      <c r="C42" s="175">
        <f>+'Liste élèves'!C42</f>
        <v>0</v>
      </c>
      <c r="D42" s="178" t="str">
        <f>+'Période 1'!AN42</f>
        <v/>
      </c>
      <c r="E42" s="162" t="str">
        <f>+'Période 2'!AN42</f>
        <v/>
      </c>
      <c r="F42" s="162" t="str">
        <f>+'Période 3'!AN42</f>
        <v/>
      </c>
      <c r="G42" s="162" t="str">
        <f>+'Examens déc et juin'!J42</f>
        <v/>
      </c>
      <c r="H42" s="162" t="str">
        <f>'Examens déc et juin'!R42</f>
        <v/>
      </c>
      <c r="I42" s="71"/>
      <c r="J42" s="167" t="str">
        <f t="shared" si="0"/>
        <v/>
      </c>
      <c r="K42" s="168" t="str">
        <f t="shared" si="1"/>
        <v/>
      </c>
      <c r="M42" s="200" t="str">
        <f>IF($J42&gt;=50%,"n.a",IF('Examens déc et juin'!L42&gt;=10,'Examens déc et juin'!L42,IF('Examens déc et juin'!L42&lt;10,"à compléter")))</f>
        <v>n.a</v>
      </c>
      <c r="N42" s="201" t="str">
        <f>IF($J42&gt;=50%,"n.a",IF('Examens déc et juin'!M42&gt;=10,'Examens déc et juin'!M42,IF('Examens déc et juin'!M42&lt;10,"à compléter")))</f>
        <v>n.a</v>
      </c>
      <c r="O42" s="201" t="str">
        <f>IF($J42&gt;=50%,"n.a",IF('Examens déc et juin'!N42&gt;=10,'Examens déc et juin'!N42,IF('Examens déc et juin'!N42&lt;10,"à compléter")))</f>
        <v>n.a</v>
      </c>
      <c r="P42" s="201" t="str">
        <f>IF($J42&gt;=50%,"n.a",IF('Examens déc et juin'!O42&gt;=15,'Examens déc et juin'!O42,IF('Examens déc et juin'!O42&lt;15,"à compléter")))</f>
        <v>n.a</v>
      </c>
      <c r="Q42" s="202" t="str">
        <f>IF($J42&gt;=50%,"n.a",IF('Examens déc et juin'!P42&gt;=5,'Examens déc et juin'!P42,IF('Examens déc et juin'!P42&lt;5,"à compléter")))</f>
        <v>n.a</v>
      </c>
      <c r="R42" s="218" t="str">
        <f t="shared" si="2"/>
        <v/>
      </c>
      <c r="S42" s="219" t="str">
        <f t="shared" si="3"/>
        <v/>
      </c>
      <c r="T42" s="220"/>
    </row>
    <row r="43" spans="1:20" ht="15.6" thickTop="1" thickBot="1" x14ac:dyDescent="0.35">
      <c r="A43" s="20"/>
      <c r="B43" s="21"/>
      <c r="C43" s="105"/>
      <c r="D43" s="105"/>
      <c r="E43" s="105"/>
      <c r="F43" s="105"/>
      <c r="G43" s="105"/>
      <c r="H43" s="105"/>
      <c r="I43" s="105"/>
      <c r="J43" s="105"/>
      <c r="K43" s="133"/>
      <c r="M43" s="22" t="str">
        <f t="shared" ref="M43:Q43" si="4">IFERROR(AVERAGE(M8:M42),"")</f>
        <v/>
      </c>
      <c r="N43" s="22" t="str">
        <f t="shared" si="4"/>
        <v/>
      </c>
      <c r="O43" s="22">
        <f t="shared" si="4"/>
        <v>11</v>
      </c>
      <c r="P43" s="22" t="str">
        <f t="shared" si="4"/>
        <v/>
      </c>
      <c r="Q43" s="22" t="str">
        <f t="shared" si="4"/>
        <v/>
      </c>
      <c r="R43" s="88"/>
      <c r="S43" s="88"/>
    </row>
    <row r="44" spans="1:20" ht="15" thickBot="1" x14ac:dyDescent="0.35">
      <c r="A44" s="20"/>
      <c r="B44" s="21"/>
      <c r="C44" s="105"/>
      <c r="D44" s="105"/>
      <c r="E44" s="105"/>
      <c r="F44" s="105"/>
      <c r="G44" s="289" t="s">
        <v>50</v>
      </c>
      <c r="H44" s="233"/>
      <c r="I44" s="233"/>
      <c r="J44" s="106">
        <f>IFERROR(AVERAGE(J8:J42),"")</f>
        <v>0.51265881238859179</v>
      </c>
      <c r="K44" s="107">
        <f>IFERROR(AVERAGE(K8:K42),"")</f>
        <v>41.012704991087347</v>
      </c>
      <c r="M44" s="89"/>
      <c r="N44" s="89"/>
      <c r="O44" s="89"/>
      <c r="P44" s="89"/>
      <c r="Q44" s="89"/>
      <c r="R44" s="100">
        <f>IFERROR(AVERAGE(R8:R42),"")</f>
        <v>0.11000000000000001</v>
      </c>
      <c r="S44" s="99">
        <f>IFERROR(AVERAGE(S8:S42),"")</f>
        <v>2.2000000000000002</v>
      </c>
    </row>
  </sheetData>
  <sheetProtection algorithmName="SHA-512" hashValue="BPtALJaaoYHu1FLUHh9tyR+R4HtSKa0ZBmz3ET+2Bbwgt92mqK3B1ZJjzshYXZYrmXcW0Fj359zeoFsMzT16MA==" saltValue="V8dPmYUw/oa3WxkPBN7HIg==" spinCount="100000" sheet="1" objects="1" scenarios="1" selectLockedCells="1"/>
  <mergeCells count="12">
    <mergeCell ref="M4:T5"/>
    <mergeCell ref="R6:S6"/>
    <mergeCell ref="J1:K1"/>
    <mergeCell ref="E2:G2"/>
    <mergeCell ref="J2:K2"/>
    <mergeCell ref="G44:I44"/>
    <mergeCell ref="J4:K6"/>
    <mergeCell ref="D4:D6"/>
    <mergeCell ref="E4:E6"/>
    <mergeCell ref="F4:F6"/>
    <mergeCell ref="G4:G6"/>
    <mergeCell ref="H4:H6"/>
  </mergeCells>
  <conditionalFormatting sqref="K8:K42">
    <cfRule type="cellIs" dxfId="16" priority="18" operator="lessThan">
      <formula>$K$7/2</formula>
    </cfRule>
  </conditionalFormatting>
  <conditionalFormatting sqref="J8:J44">
    <cfRule type="cellIs" dxfId="15" priority="17" operator="lessThan">
      <formula>0.5</formula>
    </cfRule>
  </conditionalFormatting>
  <conditionalFormatting sqref="K44">
    <cfRule type="cellIs" dxfId="14" priority="16" operator="lessThan">
      <formula>$K$7/2</formula>
    </cfRule>
  </conditionalFormatting>
  <conditionalFormatting sqref="S8:S42">
    <cfRule type="cellIs" dxfId="13" priority="15" operator="lessThan">
      <formula>S$7/2</formula>
    </cfRule>
  </conditionalFormatting>
  <conditionalFormatting sqref="R9:R42">
    <cfRule type="cellIs" dxfId="12" priority="14" operator="lessThan">
      <formula>0.5</formula>
    </cfRule>
  </conditionalFormatting>
  <conditionalFormatting sqref="R8">
    <cfRule type="cellIs" dxfId="11" priority="13" operator="lessThan">
      <formula>0.5</formula>
    </cfRule>
  </conditionalFormatting>
  <conditionalFormatting sqref="M43:Q43">
    <cfRule type="cellIs" dxfId="10" priority="9" stopIfTrue="1" operator="greaterThanOrEqual">
      <formula>$E$9/2</formula>
    </cfRule>
    <cfRule type="cellIs" dxfId="9" priority="10" stopIfTrue="1" operator="lessThan">
      <formula>$E$9/2</formula>
    </cfRule>
  </conditionalFormatting>
  <conditionalFormatting sqref="R44">
    <cfRule type="cellIs" dxfId="8" priority="6" operator="lessThan">
      <formula>0.5</formula>
    </cfRule>
    <cfRule type="cellIs" dxfId="7" priority="11" stopIfTrue="1" operator="greaterThanOrEqual">
      <formula>0.5</formula>
    </cfRule>
    <cfRule type="cellIs" dxfId="6" priority="12" stopIfTrue="1" operator="lessThan">
      <formula>0.5</formula>
    </cfRule>
  </conditionalFormatting>
  <conditionalFormatting sqref="S44">
    <cfRule type="cellIs" dxfId="5" priority="8" operator="lessThan">
      <formula>$R$7/2</formula>
    </cfRule>
  </conditionalFormatting>
  <conditionalFormatting sqref="M8:P42">
    <cfRule type="cellIs" dxfId="4" priority="7" operator="lessThan">
      <formula>M$7/2</formula>
    </cfRule>
  </conditionalFormatting>
  <conditionalFormatting sqref="T8:T42">
    <cfRule type="cellIs" dxfId="3" priority="3" operator="lessThan">
      <formula>$T$7/2</formula>
    </cfRule>
  </conditionalFormatting>
  <conditionalFormatting sqref="Q8:Q42">
    <cfRule type="cellIs" dxfId="2" priority="2" operator="lessThan">
      <formula>$Q$7/2</formula>
    </cfRule>
  </conditionalFormatting>
  <conditionalFormatting sqref="D8:H42">
    <cfRule type="cellIs" dxfId="1" priority="1" operator="lessThan">
      <formula>D$7/2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38"/>
  <sheetViews>
    <sheetView topLeftCell="J1" workbookViewId="0">
      <selection activeCell="K3" sqref="K3:Q3"/>
    </sheetView>
  </sheetViews>
  <sheetFormatPr baseColWidth="10" defaultRowHeight="14.4" x14ac:dyDescent="0.3"/>
  <cols>
    <col min="1" max="8" width="11.44140625" hidden="1" customWidth="1"/>
    <col min="9" max="9" width="16.88671875" hidden="1" customWidth="1"/>
    <col min="10" max="10" width="18.5546875" customWidth="1"/>
    <col min="17" max="17" width="35.5546875" customWidth="1"/>
  </cols>
  <sheetData>
    <row r="2" spans="2:17" ht="15" thickBot="1" x14ac:dyDescent="0.35">
      <c r="C2" s="116" t="s">
        <v>40</v>
      </c>
      <c r="D2" s="116" t="s">
        <v>41</v>
      </c>
      <c r="E2" s="116" t="s">
        <v>42</v>
      </c>
      <c r="F2" s="116" t="s">
        <v>43</v>
      </c>
      <c r="G2" s="116" t="s">
        <v>26</v>
      </c>
      <c r="H2" s="116" t="s">
        <v>44</v>
      </c>
      <c r="I2" s="116" t="s">
        <v>46</v>
      </c>
    </row>
    <row r="3" spans="2:17" ht="15" thickBot="1" x14ac:dyDescent="0.35">
      <c r="B3" t="str">
        <f>'Liste élèves'!B8</f>
        <v>Nom 1</v>
      </c>
      <c r="C3" s="117">
        <f>'Période 1'!AM8</f>
        <v>0.44911363636363633</v>
      </c>
      <c r="D3" s="117">
        <f>'Examens déc et juin'!I8</f>
        <v>0.56666666666666665</v>
      </c>
      <c r="E3" s="117" t="str">
        <f>'Période 2'!AM8</f>
        <v/>
      </c>
      <c r="F3" s="117" t="str">
        <f>'Période 3'!AM8</f>
        <v/>
      </c>
      <c r="G3" s="117">
        <f>'Examens déc et juin'!Q8</f>
        <v>0.59000000000000008</v>
      </c>
      <c r="H3" s="118">
        <f>'Aperçu annuel et examen de sept'!J8</f>
        <v>0.54894507575757578</v>
      </c>
      <c r="I3" s="118">
        <f>+'Aperçu annuel et examen de sept'!$J$44</f>
        <v>0.51265881238859179</v>
      </c>
      <c r="J3" s="137" t="s">
        <v>45</v>
      </c>
      <c r="K3" s="311" t="s">
        <v>58</v>
      </c>
      <c r="L3" s="312"/>
      <c r="M3" s="312"/>
      <c r="N3" s="312"/>
      <c r="O3" s="312"/>
      <c r="P3" s="312"/>
      <c r="Q3" s="313"/>
    </row>
    <row r="4" spans="2:17" ht="15" thickBot="1" x14ac:dyDescent="0.35">
      <c r="B4" t="str">
        <f>'Liste élèves'!B9</f>
        <v>Nom 2</v>
      </c>
      <c r="C4" s="117">
        <f>'Période 1'!AM9</f>
        <v>0.45882352941176463</v>
      </c>
      <c r="D4" s="117">
        <f>'Examens déc et juin'!I9</f>
        <v>0.56666666666666665</v>
      </c>
      <c r="E4" s="117" t="str">
        <f>'Période 2'!AM9</f>
        <v/>
      </c>
      <c r="F4" s="117" t="str">
        <f>'Période 3'!AM9</f>
        <v/>
      </c>
      <c r="G4" s="117">
        <f>'Examens déc et juin'!Q9</f>
        <v>0.44000000000000006</v>
      </c>
      <c r="H4" s="118">
        <f>'Aperçu annuel et examen de sept'!J9</f>
        <v>0.47637254901960785</v>
      </c>
      <c r="I4" s="118">
        <f>+'Aperçu annuel et examen de sept'!$J$44</f>
        <v>0.51265881238859179</v>
      </c>
    </row>
    <row r="5" spans="2:17" x14ac:dyDescent="0.3">
      <c r="B5">
        <f>'Liste élèves'!B10</f>
        <v>0</v>
      </c>
      <c r="C5" s="117" t="str">
        <f>'Période 1'!AM10</f>
        <v/>
      </c>
      <c r="D5" s="117" t="str">
        <f>'Examens déc et juin'!I10</f>
        <v/>
      </c>
      <c r="E5" s="117" t="str">
        <f>'Période 2'!AM10</f>
        <v/>
      </c>
      <c r="F5" s="117" t="str">
        <f>'Période 3'!AM10</f>
        <v/>
      </c>
      <c r="G5" s="117" t="str">
        <f>'Examens déc et juin'!Q10</f>
        <v/>
      </c>
      <c r="H5" s="118" t="str">
        <f>'Aperçu annuel et examen de sept'!J10</f>
        <v/>
      </c>
      <c r="I5" s="118">
        <f>+'Aperçu annuel et examen de sept'!$J$44</f>
        <v>0.51265881238859179</v>
      </c>
      <c r="K5" s="308" t="str">
        <f>"Progression annuelle de: "&amp;K3</f>
        <v>Progression annuelle de: Nom 1</v>
      </c>
      <c r="L5" s="309"/>
      <c r="M5" s="309"/>
      <c r="N5" s="309"/>
      <c r="O5" s="309"/>
      <c r="P5" s="309"/>
      <c r="Q5" s="310"/>
    </row>
    <row r="6" spans="2:17" ht="28.8" x14ac:dyDescent="0.3">
      <c r="B6">
        <f>'Liste élèves'!B11</f>
        <v>0</v>
      </c>
      <c r="C6" s="117" t="str">
        <f>'Période 1'!AM11</f>
        <v/>
      </c>
      <c r="D6" s="117" t="str">
        <f>'Examens déc et juin'!I11</f>
        <v/>
      </c>
      <c r="E6" s="117" t="str">
        <f>'Période 2'!AM11</f>
        <v/>
      </c>
      <c r="F6" s="117" t="str">
        <f>'Période 3'!AM11</f>
        <v/>
      </c>
      <c r="G6" s="117" t="str">
        <f>'Examens déc et juin'!Q11</f>
        <v/>
      </c>
      <c r="H6" s="118" t="str">
        <f>'Aperçu annuel et examen de sept'!J11</f>
        <v/>
      </c>
      <c r="I6" s="118">
        <f>+'Aperçu annuel et examen de sept'!$J$44</f>
        <v>0.51265881238859179</v>
      </c>
      <c r="K6" s="139" t="s">
        <v>40</v>
      </c>
      <c r="L6" s="140" t="s">
        <v>41</v>
      </c>
      <c r="M6" s="140" t="s">
        <v>42</v>
      </c>
      <c r="N6" s="140" t="s">
        <v>43</v>
      </c>
      <c r="O6" s="140" t="s">
        <v>26</v>
      </c>
      <c r="P6" s="141" t="s">
        <v>44</v>
      </c>
      <c r="Q6" s="142" t="s">
        <v>47</v>
      </c>
    </row>
    <row r="7" spans="2:17" ht="15" thickBot="1" x14ac:dyDescent="0.35">
      <c r="B7">
        <f>'Liste élèves'!B12</f>
        <v>0</v>
      </c>
      <c r="C7" s="117" t="str">
        <f>'Période 1'!AM12</f>
        <v/>
      </c>
      <c r="D7" s="117" t="str">
        <f>'Examens déc et juin'!I12</f>
        <v/>
      </c>
      <c r="E7" s="117" t="str">
        <f>'Période 2'!AM12</f>
        <v/>
      </c>
      <c r="F7" s="117" t="str">
        <f>'Période 3'!AM12</f>
        <v/>
      </c>
      <c r="G7" s="117" t="str">
        <f>'Examens déc et juin'!Q12</f>
        <v/>
      </c>
      <c r="H7" s="118" t="str">
        <f>'Aperçu annuel et examen de sept'!J12</f>
        <v/>
      </c>
      <c r="I7" s="118">
        <f>+'Aperçu annuel et examen de sept'!$J$44</f>
        <v>0.51265881238859179</v>
      </c>
      <c r="K7" s="125">
        <f t="shared" ref="K7:Q7" si="0">SUMIF($B:$B,$K$3,C:C)</f>
        <v>0.44911363636363633</v>
      </c>
      <c r="L7" s="126">
        <f t="shared" si="0"/>
        <v>0.56666666666666665</v>
      </c>
      <c r="M7" s="126">
        <f t="shared" si="0"/>
        <v>0</v>
      </c>
      <c r="N7" s="126">
        <f t="shared" si="0"/>
        <v>0</v>
      </c>
      <c r="O7" s="126">
        <f t="shared" si="0"/>
        <v>0.59000000000000008</v>
      </c>
      <c r="P7" s="138">
        <f t="shared" si="0"/>
        <v>0.54894507575757578</v>
      </c>
      <c r="Q7" s="127">
        <f t="shared" si="0"/>
        <v>0.51265881238859179</v>
      </c>
    </row>
    <row r="8" spans="2:17" x14ac:dyDescent="0.3">
      <c r="B8">
        <f>'Liste élèves'!B13</f>
        <v>0</v>
      </c>
      <c r="C8" s="117" t="str">
        <f>'Période 1'!AM13</f>
        <v/>
      </c>
      <c r="D8" s="117" t="str">
        <f>'Examens déc et juin'!I13</f>
        <v/>
      </c>
      <c r="E8" s="117" t="str">
        <f>'Période 2'!AM13</f>
        <v/>
      </c>
      <c r="F8" s="117" t="str">
        <f>'Période 3'!AM13</f>
        <v/>
      </c>
      <c r="G8" s="117" t="str">
        <f>'Examens déc et juin'!Q13</f>
        <v/>
      </c>
      <c r="H8" s="118" t="str">
        <f>'Aperçu annuel et examen de sept'!J13</f>
        <v/>
      </c>
      <c r="I8" s="118">
        <f>+'Aperçu annuel et examen de sept'!$J$44</f>
        <v>0.51265881238859179</v>
      </c>
    </row>
    <row r="9" spans="2:17" x14ac:dyDescent="0.3">
      <c r="B9">
        <f>'Liste élèves'!B14</f>
        <v>0</v>
      </c>
      <c r="C9" s="117" t="str">
        <f>'Période 1'!AM14</f>
        <v/>
      </c>
      <c r="D9" s="117" t="str">
        <f>'Examens déc et juin'!I14</f>
        <v/>
      </c>
      <c r="E9" s="117" t="str">
        <f>'Période 2'!AM14</f>
        <v/>
      </c>
      <c r="F9" s="117" t="str">
        <f>'Période 3'!AM14</f>
        <v/>
      </c>
      <c r="G9" s="117" t="str">
        <f>'Examens déc et juin'!Q14</f>
        <v/>
      </c>
      <c r="H9" s="118" t="str">
        <f>'Aperçu annuel et examen de sept'!J14</f>
        <v/>
      </c>
      <c r="I9" s="118">
        <f>+'Aperçu annuel et examen de sept'!$J$44</f>
        <v>0.51265881238859179</v>
      </c>
    </row>
    <row r="10" spans="2:17" x14ac:dyDescent="0.3">
      <c r="B10">
        <f>'Liste élèves'!B15</f>
        <v>0</v>
      </c>
      <c r="C10" s="117" t="str">
        <f>'Période 1'!AM15</f>
        <v/>
      </c>
      <c r="D10" s="117" t="str">
        <f>'Examens déc et juin'!I15</f>
        <v/>
      </c>
      <c r="E10" s="117" t="str">
        <f>'Période 2'!AM15</f>
        <v/>
      </c>
      <c r="F10" s="117" t="str">
        <f>'Période 3'!AM15</f>
        <v/>
      </c>
      <c r="G10" s="117" t="str">
        <f>'Examens déc et juin'!Q15</f>
        <v/>
      </c>
      <c r="H10" s="118" t="str">
        <f>'Aperçu annuel et examen de sept'!J15</f>
        <v/>
      </c>
      <c r="I10" s="118">
        <f>+'Aperçu annuel et examen de sept'!$J$44</f>
        <v>0.51265881238859179</v>
      </c>
    </row>
    <row r="11" spans="2:17" x14ac:dyDescent="0.3">
      <c r="B11">
        <f>'Liste élèves'!B16</f>
        <v>0</v>
      </c>
      <c r="C11" s="117" t="str">
        <f>'Période 1'!AM16</f>
        <v/>
      </c>
      <c r="D11" s="117" t="str">
        <f>'Examens déc et juin'!I16</f>
        <v/>
      </c>
      <c r="E11" s="117" t="str">
        <f>'Période 2'!AM16</f>
        <v/>
      </c>
      <c r="F11" s="117" t="str">
        <f>'Période 3'!AM16</f>
        <v/>
      </c>
      <c r="G11" s="117" t="str">
        <f>'Examens déc et juin'!Q16</f>
        <v/>
      </c>
      <c r="H11" s="118" t="str">
        <f>'Aperçu annuel et examen de sept'!J16</f>
        <v/>
      </c>
      <c r="I11" s="118">
        <f>+'Aperçu annuel et examen de sept'!$J$44</f>
        <v>0.51265881238859179</v>
      </c>
    </row>
    <row r="12" spans="2:17" x14ac:dyDescent="0.3">
      <c r="B12">
        <f>'Liste élèves'!B17</f>
        <v>0</v>
      </c>
      <c r="C12" s="117" t="str">
        <f>'Période 1'!AM17</f>
        <v/>
      </c>
      <c r="D12" s="117" t="str">
        <f>'Examens déc et juin'!I17</f>
        <v/>
      </c>
      <c r="E12" s="117" t="str">
        <f>'Période 2'!AM17</f>
        <v/>
      </c>
      <c r="F12" s="117" t="str">
        <f>'Période 3'!AM17</f>
        <v/>
      </c>
      <c r="G12" s="117" t="str">
        <f>'Examens déc et juin'!Q17</f>
        <v/>
      </c>
      <c r="H12" s="118" t="str">
        <f>'Aperçu annuel et examen de sept'!J17</f>
        <v/>
      </c>
      <c r="I12" s="118">
        <f>+'Aperçu annuel et examen de sept'!$J$44</f>
        <v>0.51265881238859179</v>
      </c>
    </row>
    <row r="13" spans="2:17" x14ac:dyDescent="0.3">
      <c r="B13">
        <f>'Liste élèves'!B18</f>
        <v>0</v>
      </c>
      <c r="C13" s="117" t="str">
        <f>'Période 1'!AM18</f>
        <v/>
      </c>
      <c r="D13" s="117" t="str">
        <f>'Examens déc et juin'!I18</f>
        <v/>
      </c>
      <c r="E13" s="117" t="str">
        <f>'Période 2'!AM18</f>
        <v/>
      </c>
      <c r="F13" s="117" t="str">
        <f>'Période 3'!AM18</f>
        <v/>
      </c>
      <c r="G13" s="117" t="str">
        <f>'Examens déc et juin'!Q18</f>
        <v/>
      </c>
      <c r="H13" s="118" t="str">
        <f>'Aperçu annuel et examen de sept'!J18</f>
        <v/>
      </c>
      <c r="I13" s="118">
        <f>+'Aperçu annuel et examen de sept'!$J$44</f>
        <v>0.51265881238859179</v>
      </c>
    </row>
    <row r="14" spans="2:17" x14ac:dyDescent="0.3">
      <c r="B14">
        <f>'Liste élèves'!B19</f>
        <v>0</v>
      </c>
      <c r="C14" s="117" t="str">
        <f>'Période 1'!AM19</f>
        <v/>
      </c>
      <c r="D14" s="117" t="str">
        <f>'Examens déc et juin'!I19</f>
        <v/>
      </c>
      <c r="E14" s="117" t="str">
        <f>'Période 2'!AM19</f>
        <v/>
      </c>
      <c r="F14" s="117" t="str">
        <f>'Période 3'!AM19</f>
        <v/>
      </c>
      <c r="G14" s="117" t="str">
        <f>'Examens déc et juin'!Q19</f>
        <v/>
      </c>
      <c r="H14" s="118" t="str">
        <f>'Aperçu annuel et examen de sept'!J19</f>
        <v/>
      </c>
      <c r="I14" s="118">
        <f>+'Aperçu annuel et examen de sept'!$J$44</f>
        <v>0.51265881238859179</v>
      </c>
    </row>
    <row r="15" spans="2:17" x14ac:dyDescent="0.3">
      <c r="B15">
        <f>'Liste élèves'!B20</f>
        <v>0</v>
      </c>
      <c r="C15" s="117" t="str">
        <f>'Période 1'!AM20</f>
        <v/>
      </c>
      <c r="D15" s="117" t="str">
        <f>'Examens déc et juin'!I20</f>
        <v/>
      </c>
      <c r="E15" s="117" t="str">
        <f>'Période 2'!AM20</f>
        <v/>
      </c>
      <c r="F15" s="117" t="str">
        <f>'Période 3'!AM20</f>
        <v/>
      </c>
      <c r="G15" s="117" t="str">
        <f>'Examens déc et juin'!Q20</f>
        <v/>
      </c>
      <c r="H15" s="118" t="str">
        <f>'Aperçu annuel et examen de sept'!J20</f>
        <v/>
      </c>
      <c r="I15" s="118">
        <f>+'Aperçu annuel et examen de sept'!$J$44</f>
        <v>0.51265881238859179</v>
      </c>
    </row>
    <row r="16" spans="2:17" x14ac:dyDescent="0.3">
      <c r="B16">
        <f>'Liste élèves'!B21</f>
        <v>0</v>
      </c>
      <c r="C16" s="117" t="str">
        <f>'Période 1'!AM21</f>
        <v/>
      </c>
      <c r="D16" s="117" t="str">
        <f>'Examens déc et juin'!I21</f>
        <v/>
      </c>
      <c r="E16" s="117" t="str">
        <f>'Période 2'!AM21</f>
        <v/>
      </c>
      <c r="F16" s="117" t="str">
        <f>'Période 3'!AM21</f>
        <v/>
      </c>
      <c r="G16" s="117" t="str">
        <f>'Examens déc et juin'!Q21</f>
        <v/>
      </c>
      <c r="H16" s="118" t="str">
        <f>'Aperçu annuel et examen de sept'!J21</f>
        <v/>
      </c>
      <c r="I16" s="118">
        <f>+'Aperçu annuel et examen de sept'!$J$44</f>
        <v>0.51265881238859179</v>
      </c>
    </row>
    <row r="17" spans="2:9" x14ac:dyDescent="0.3">
      <c r="B17">
        <f>'Liste élèves'!B22</f>
        <v>0</v>
      </c>
      <c r="C17" s="117" t="str">
        <f>'Période 1'!AM22</f>
        <v/>
      </c>
      <c r="D17" s="117" t="str">
        <f>'Examens déc et juin'!I22</f>
        <v/>
      </c>
      <c r="E17" s="117" t="str">
        <f>'Période 2'!AM22</f>
        <v/>
      </c>
      <c r="F17" s="117" t="str">
        <f>'Période 3'!AM22</f>
        <v/>
      </c>
      <c r="G17" s="117" t="str">
        <f>'Examens déc et juin'!Q22</f>
        <v/>
      </c>
      <c r="H17" s="118" t="str">
        <f>'Aperçu annuel et examen de sept'!J22</f>
        <v/>
      </c>
      <c r="I17" s="118">
        <f>+'Aperçu annuel et examen de sept'!$J$44</f>
        <v>0.51265881238859179</v>
      </c>
    </row>
    <row r="18" spans="2:9" x14ac:dyDescent="0.3">
      <c r="B18">
        <f>'Liste élèves'!B23</f>
        <v>0</v>
      </c>
      <c r="C18" s="117" t="str">
        <f>'Période 1'!AM23</f>
        <v/>
      </c>
      <c r="D18" s="117" t="str">
        <f>'Examens déc et juin'!I23</f>
        <v/>
      </c>
      <c r="E18" s="117" t="str">
        <f>'Période 2'!AM23</f>
        <v/>
      </c>
      <c r="F18" s="117" t="str">
        <f>'Période 3'!AM23</f>
        <v/>
      </c>
      <c r="G18" s="117" t="str">
        <f>'Examens déc et juin'!Q23</f>
        <v/>
      </c>
      <c r="H18" s="118" t="str">
        <f>'Aperçu annuel et examen de sept'!J23</f>
        <v/>
      </c>
      <c r="I18" s="118">
        <f>+'Aperçu annuel et examen de sept'!$J$44</f>
        <v>0.51265881238859179</v>
      </c>
    </row>
    <row r="19" spans="2:9" x14ac:dyDescent="0.3">
      <c r="B19">
        <f>'Liste élèves'!B24</f>
        <v>0</v>
      </c>
      <c r="C19" s="117" t="str">
        <f>'Période 1'!AM24</f>
        <v/>
      </c>
      <c r="D19" s="117" t="str">
        <f>'Examens déc et juin'!I24</f>
        <v/>
      </c>
      <c r="E19" s="117" t="str">
        <f>'Période 2'!AM24</f>
        <v/>
      </c>
      <c r="F19" s="117" t="str">
        <f>'Période 3'!AM24</f>
        <v/>
      </c>
      <c r="G19" s="117" t="str">
        <f>'Examens déc et juin'!Q24</f>
        <v/>
      </c>
      <c r="H19" s="118" t="str">
        <f>'Aperçu annuel et examen de sept'!J24</f>
        <v/>
      </c>
      <c r="I19" s="118">
        <f>+'Aperçu annuel et examen de sept'!$J$44</f>
        <v>0.51265881238859179</v>
      </c>
    </row>
    <row r="20" spans="2:9" x14ac:dyDescent="0.3">
      <c r="B20">
        <f>'Liste élèves'!B25</f>
        <v>0</v>
      </c>
      <c r="C20" s="117" t="str">
        <f>'Période 1'!AM25</f>
        <v/>
      </c>
      <c r="D20" s="117" t="str">
        <f>'Examens déc et juin'!I25</f>
        <v/>
      </c>
      <c r="E20" s="117" t="str">
        <f>'Période 2'!AM25</f>
        <v/>
      </c>
      <c r="F20" s="117" t="str">
        <f>'Période 3'!AM25</f>
        <v/>
      </c>
      <c r="G20" s="117" t="str">
        <f>'Examens déc et juin'!Q25</f>
        <v/>
      </c>
      <c r="H20" s="118" t="str">
        <f>'Aperçu annuel et examen de sept'!J25</f>
        <v/>
      </c>
      <c r="I20" s="118">
        <f>+'Aperçu annuel et examen de sept'!$J$44</f>
        <v>0.51265881238859179</v>
      </c>
    </row>
    <row r="21" spans="2:9" x14ac:dyDescent="0.3">
      <c r="B21">
        <f>'Liste élèves'!B26</f>
        <v>0</v>
      </c>
      <c r="C21" s="117" t="str">
        <f>'Période 1'!AM26</f>
        <v/>
      </c>
      <c r="D21" s="117" t="str">
        <f>'Examens déc et juin'!I26</f>
        <v/>
      </c>
      <c r="E21" s="117" t="str">
        <f>'Période 2'!AM26</f>
        <v/>
      </c>
      <c r="F21" s="117" t="str">
        <f>'Période 3'!AM26</f>
        <v/>
      </c>
      <c r="G21" s="117" t="str">
        <f>'Examens déc et juin'!Q26</f>
        <v/>
      </c>
      <c r="H21" s="118" t="str">
        <f>'Aperçu annuel et examen de sept'!J26</f>
        <v/>
      </c>
      <c r="I21" s="118">
        <f>+'Aperçu annuel et examen de sept'!$J$44</f>
        <v>0.51265881238859179</v>
      </c>
    </row>
    <row r="22" spans="2:9" x14ac:dyDescent="0.3">
      <c r="B22">
        <f>'Liste élèves'!B27</f>
        <v>0</v>
      </c>
      <c r="C22" s="117" t="str">
        <f>'Période 1'!AM27</f>
        <v/>
      </c>
      <c r="D22" s="117" t="str">
        <f>'Examens déc et juin'!I27</f>
        <v/>
      </c>
      <c r="E22" s="117" t="str">
        <f>'Période 2'!AM27</f>
        <v/>
      </c>
      <c r="F22" s="117" t="str">
        <f>'Période 3'!AM27</f>
        <v/>
      </c>
      <c r="G22" s="117" t="str">
        <f>'Examens déc et juin'!Q27</f>
        <v/>
      </c>
      <c r="H22" s="118" t="str">
        <f>'Aperçu annuel et examen de sept'!J27</f>
        <v/>
      </c>
      <c r="I22" s="118">
        <f>+'Aperçu annuel et examen de sept'!$J$44</f>
        <v>0.51265881238859179</v>
      </c>
    </row>
    <row r="23" spans="2:9" x14ac:dyDescent="0.3">
      <c r="B23">
        <f>'Liste élèves'!B28</f>
        <v>0</v>
      </c>
      <c r="C23" s="117" t="str">
        <f>'Période 1'!AM28</f>
        <v/>
      </c>
      <c r="D23" s="117" t="str">
        <f>'Examens déc et juin'!I28</f>
        <v/>
      </c>
      <c r="E23" s="117" t="str">
        <f>'Période 2'!AM28</f>
        <v/>
      </c>
      <c r="F23" s="117" t="str">
        <f>'Période 3'!AM28</f>
        <v/>
      </c>
      <c r="G23" s="117" t="str">
        <f>'Examens déc et juin'!Q28</f>
        <v/>
      </c>
      <c r="H23" s="118" t="str">
        <f>'Aperçu annuel et examen de sept'!J28</f>
        <v/>
      </c>
      <c r="I23" s="118">
        <f>+'Aperçu annuel et examen de sept'!$J$44</f>
        <v>0.51265881238859179</v>
      </c>
    </row>
    <row r="24" spans="2:9" x14ac:dyDescent="0.3">
      <c r="B24">
        <f>'Liste élèves'!B29</f>
        <v>0</v>
      </c>
      <c r="C24" s="117" t="str">
        <f>'Période 1'!AM29</f>
        <v/>
      </c>
      <c r="D24" s="117" t="str">
        <f>'Examens déc et juin'!I29</f>
        <v/>
      </c>
      <c r="E24" s="117" t="str">
        <f>'Période 2'!AM29</f>
        <v/>
      </c>
      <c r="F24" s="117" t="str">
        <f>'Période 3'!AM29</f>
        <v/>
      </c>
      <c r="G24" s="117" t="str">
        <f>'Examens déc et juin'!Q29</f>
        <v/>
      </c>
      <c r="H24" s="118" t="str">
        <f>'Aperçu annuel et examen de sept'!J29</f>
        <v/>
      </c>
      <c r="I24" s="118">
        <f>+'Aperçu annuel et examen de sept'!$J$44</f>
        <v>0.51265881238859179</v>
      </c>
    </row>
    <row r="25" spans="2:9" x14ac:dyDescent="0.3">
      <c r="B25">
        <f>'Liste élèves'!B30</f>
        <v>0</v>
      </c>
      <c r="C25" s="117" t="str">
        <f>'Période 1'!AM30</f>
        <v/>
      </c>
      <c r="D25" s="117" t="str">
        <f>'Examens déc et juin'!I30</f>
        <v/>
      </c>
      <c r="E25" s="117" t="str">
        <f>'Période 2'!AM30</f>
        <v/>
      </c>
      <c r="F25" s="117" t="str">
        <f>'Période 3'!AM30</f>
        <v/>
      </c>
      <c r="G25" s="117" t="str">
        <f>'Examens déc et juin'!Q30</f>
        <v/>
      </c>
      <c r="H25" s="118" t="str">
        <f>'Aperçu annuel et examen de sept'!J30</f>
        <v/>
      </c>
      <c r="I25" s="118">
        <f>+'Aperçu annuel et examen de sept'!$J$44</f>
        <v>0.51265881238859179</v>
      </c>
    </row>
    <row r="26" spans="2:9" x14ac:dyDescent="0.3">
      <c r="B26">
        <f>'Liste élèves'!B31</f>
        <v>0</v>
      </c>
      <c r="C26" s="117" t="str">
        <f>'Période 1'!AM31</f>
        <v/>
      </c>
      <c r="D26" s="117" t="str">
        <f>'Examens déc et juin'!I31</f>
        <v/>
      </c>
      <c r="E26" s="117" t="str">
        <f>'Période 2'!AM31</f>
        <v/>
      </c>
      <c r="F26" s="117" t="str">
        <f>'Période 3'!AM31</f>
        <v/>
      </c>
      <c r="G26" s="117" t="str">
        <f>'Examens déc et juin'!Q31</f>
        <v/>
      </c>
      <c r="H26" s="118" t="str">
        <f>'Aperçu annuel et examen de sept'!J31</f>
        <v/>
      </c>
      <c r="I26" s="118">
        <f>+'Aperçu annuel et examen de sept'!$J$44</f>
        <v>0.51265881238859179</v>
      </c>
    </row>
    <row r="27" spans="2:9" x14ac:dyDescent="0.3">
      <c r="B27">
        <f>'Liste élèves'!B32</f>
        <v>0</v>
      </c>
      <c r="C27" s="117" t="str">
        <f>'Période 1'!AM32</f>
        <v/>
      </c>
      <c r="D27" s="117" t="str">
        <f>'Examens déc et juin'!I32</f>
        <v/>
      </c>
      <c r="E27" s="117" t="str">
        <f>'Période 2'!AM32</f>
        <v/>
      </c>
      <c r="F27" s="117" t="str">
        <f>'Période 3'!AM32</f>
        <v/>
      </c>
      <c r="G27" s="117" t="str">
        <f>'Examens déc et juin'!Q32</f>
        <v/>
      </c>
      <c r="H27" s="118" t="str">
        <f>'Aperçu annuel et examen de sept'!J32</f>
        <v/>
      </c>
      <c r="I27" s="118">
        <f>+'Aperçu annuel et examen de sept'!$J$44</f>
        <v>0.51265881238859179</v>
      </c>
    </row>
    <row r="28" spans="2:9" x14ac:dyDescent="0.3">
      <c r="B28">
        <f>'Liste élèves'!B33</f>
        <v>0</v>
      </c>
      <c r="C28" s="117" t="str">
        <f>'Période 1'!AM33</f>
        <v/>
      </c>
      <c r="D28" s="117" t="str">
        <f>'Examens déc et juin'!I33</f>
        <v/>
      </c>
      <c r="E28" s="117" t="str">
        <f>'Période 2'!AM33</f>
        <v/>
      </c>
      <c r="F28" s="117" t="str">
        <f>'Période 3'!AM33</f>
        <v/>
      </c>
      <c r="G28" s="117" t="str">
        <f>'Examens déc et juin'!Q33</f>
        <v/>
      </c>
      <c r="H28" s="118" t="str">
        <f>'Aperçu annuel et examen de sept'!J33</f>
        <v/>
      </c>
      <c r="I28" s="118">
        <f>+'Aperçu annuel et examen de sept'!$J$44</f>
        <v>0.51265881238859179</v>
      </c>
    </row>
    <row r="29" spans="2:9" x14ac:dyDescent="0.3">
      <c r="B29">
        <f>'Liste élèves'!B34</f>
        <v>0</v>
      </c>
      <c r="C29" s="117" t="str">
        <f>'Période 1'!AM34</f>
        <v/>
      </c>
      <c r="D29" s="117" t="str">
        <f>'Examens déc et juin'!I34</f>
        <v/>
      </c>
      <c r="E29" s="117" t="str">
        <f>'Période 2'!AM34</f>
        <v/>
      </c>
      <c r="F29" s="117" t="str">
        <f>'Période 3'!AM34</f>
        <v/>
      </c>
      <c r="G29" s="117" t="str">
        <f>'Examens déc et juin'!Q34</f>
        <v/>
      </c>
      <c r="H29" s="118" t="str">
        <f>'Aperçu annuel et examen de sept'!J34</f>
        <v/>
      </c>
      <c r="I29" s="118">
        <f>+'Aperçu annuel et examen de sept'!$J$44</f>
        <v>0.51265881238859179</v>
      </c>
    </row>
    <row r="30" spans="2:9" x14ac:dyDescent="0.3">
      <c r="B30">
        <f>'Liste élèves'!B35</f>
        <v>0</v>
      </c>
      <c r="C30" s="117" t="str">
        <f>'Période 1'!AM35</f>
        <v/>
      </c>
      <c r="D30" s="117" t="str">
        <f>'Examens déc et juin'!I35</f>
        <v/>
      </c>
      <c r="E30" s="117" t="str">
        <f>'Période 2'!AM35</f>
        <v/>
      </c>
      <c r="F30" s="117" t="str">
        <f>'Période 3'!AM35</f>
        <v/>
      </c>
      <c r="G30" s="117" t="str">
        <f>'Examens déc et juin'!Q35</f>
        <v/>
      </c>
      <c r="H30" s="118">
        <f>'Aperçu annuel et examen de sept'!J43</f>
        <v>0</v>
      </c>
      <c r="I30" s="118">
        <f>+'Aperçu annuel et examen de sept'!$J$44</f>
        <v>0.51265881238859179</v>
      </c>
    </row>
    <row r="31" spans="2:9" x14ac:dyDescent="0.3">
      <c r="B31">
        <f>'Liste élèves'!B36</f>
        <v>0</v>
      </c>
      <c r="C31" s="117" t="str">
        <f>'Période 1'!AM36</f>
        <v/>
      </c>
      <c r="D31" s="117" t="str">
        <f>'Examens déc et juin'!I36</f>
        <v/>
      </c>
      <c r="E31" s="117" t="str">
        <f>'Période 2'!AM36</f>
        <v/>
      </c>
      <c r="F31" s="117" t="str">
        <f>'Période 3'!AM36</f>
        <v/>
      </c>
      <c r="G31" s="117" t="str">
        <f>'Examens déc et juin'!Q36</f>
        <v/>
      </c>
      <c r="H31" s="118">
        <f>'Aperçu annuel et examen de sept'!J44</f>
        <v>0.51265881238859179</v>
      </c>
      <c r="I31" s="118">
        <f>+'Aperçu annuel et examen de sept'!$J$44</f>
        <v>0.51265881238859179</v>
      </c>
    </row>
    <row r="32" spans="2:9" x14ac:dyDescent="0.3">
      <c r="B32">
        <f>'Liste élèves'!B37</f>
        <v>0</v>
      </c>
      <c r="C32" s="117" t="str">
        <f>'Période 1'!AM37</f>
        <v/>
      </c>
      <c r="D32" s="117">
        <f>'Examens déc et juin'!I43</f>
        <v>0</v>
      </c>
      <c r="E32" s="117" t="str">
        <f>'Période 2'!AM37</f>
        <v/>
      </c>
      <c r="F32" s="117" t="str">
        <f>'Période 3'!AM37</f>
        <v/>
      </c>
      <c r="G32" s="117">
        <f>'Examens déc et juin'!Q43</f>
        <v>0</v>
      </c>
      <c r="H32" s="118">
        <f>'Aperçu annuel et examen de sept'!J45</f>
        <v>0</v>
      </c>
      <c r="I32" s="118">
        <f>+'Aperçu annuel et examen de sept'!$J$44</f>
        <v>0.51265881238859179</v>
      </c>
    </row>
    <row r="33" spans="2:9" x14ac:dyDescent="0.3">
      <c r="B33">
        <f>'Liste élèves'!B38</f>
        <v>0</v>
      </c>
      <c r="C33" s="117" t="str">
        <f>'Période 1'!AM38</f>
        <v/>
      </c>
      <c r="D33" s="117">
        <f>'Examens déc et juin'!I44</f>
        <v>0.56666666666666665</v>
      </c>
      <c r="E33" s="117" t="str">
        <f>'Période 2'!AM38</f>
        <v/>
      </c>
      <c r="F33" s="117" t="str">
        <f>'Période 3'!AM38</f>
        <v/>
      </c>
      <c r="G33" s="117">
        <f>'Examens déc et juin'!Q44</f>
        <v>0.51500000000000012</v>
      </c>
      <c r="H33" s="118">
        <f>'Aperçu annuel et examen de sept'!J46</f>
        <v>0</v>
      </c>
      <c r="I33" s="118">
        <f>+'Aperçu annuel et examen de sept'!$J$44</f>
        <v>0.51265881238859179</v>
      </c>
    </row>
    <row r="34" spans="2:9" x14ac:dyDescent="0.3">
      <c r="B34">
        <f>'Liste élèves'!B39</f>
        <v>0</v>
      </c>
      <c r="C34" s="117" t="str">
        <f>'Période 1'!AM39</f>
        <v/>
      </c>
      <c r="D34" s="117">
        <f>'Examens déc et juin'!I45</f>
        <v>0</v>
      </c>
      <c r="E34" s="117" t="str">
        <f>'Période 2'!AM39</f>
        <v/>
      </c>
      <c r="F34" s="117" t="str">
        <f>'Période 3'!AM39</f>
        <v/>
      </c>
      <c r="G34" s="117">
        <f>'Examens déc et juin'!Q45</f>
        <v>0</v>
      </c>
      <c r="H34" s="118">
        <f>'Aperçu annuel et examen de sept'!J47</f>
        <v>0</v>
      </c>
      <c r="I34" s="118">
        <f>+'Aperçu annuel et examen de sept'!$J$44</f>
        <v>0.51265881238859179</v>
      </c>
    </row>
    <row r="35" spans="2:9" x14ac:dyDescent="0.3">
      <c r="B35">
        <f>'Liste élèves'!B40</f>
        <v>0</v>
      </c>
      <c r="C35" s="117" t="str">
        <f>'Période 1'!AM40</f>
        <v/>
      </c>
      <c r="D35" s="117">
        <f>'Examens déc et juin'!I46</f>
        <v>0</v>
      </c>
      <c r="E35" s="117" t="str">
        <f>'Période 2'!AM40</f>
        <v/>
      </c>
      <c r="F35" s="117" t="str">
        <f>'Période 3'!AM40</f>
        <v/>
      </c>
      <c r="G35" s="117">
        <f>'Examens déc et juin'!Q46</f>
        <v>0</v>
      </c>
      <c r="H35" s="118">
        <f>'Aperçu annuel et examen de sept'!J48</f>
        <v>0</v>
      </c>
      <c r="I35" s="118">
        <f>+'Aperçu annuel et examen de sept'!$J$44</f>
        <v>0.51265881238859179</v>
      </c>
    </row>
    <row r="36" spans="2:9" x14ac:dyDescent="0.3">
      <c r="B36">
        <f>'Liste élèves'!B41</f>
        <v>0</v>
      </c>
      <c r="C36" s="117" t="str">
        <f>'Période 1'!AM41</f>
        <v/>
      </c>
      <c r="D36" s="117">
        <f>'Examens déc et juin'!I47</f>
        <v>0</v>
      </c>
      <c r="E36" s="117" t="str">
        <f>'Période 2'!AM41</f>
        <v/>
      </c>
      <c r="F36" s="117" t="str">
        <f>'Période 3'!AM41</f>
        <v/>
      </c>
      <c r="G36" s="117">
        <f>'Examens déc et juin'!Q47</f>
        <v>0</v>
      </c>
      <c r="H36" s="118">
        <f>'Aperçu annuel et examen de sept'!J49</f>
        <v>0</v>
      </c>
      <c r="I36" s="118">
        <f>+'Aperçu annuel et examen de sept'!$J$44</f>
        <v>0.51265881238859179</v>
      </c>
    </row>
    <row r="37" spans="2:9" x14ac:dyDescent="0.3">
      <c r="B37">
        <f>'Liste élèves'!B42</f>
        <v>0</v>
      </c>
      <c r="C37" s="117" t="str">
        <f>'Période 1'!AM42</f>
        <v/>
      </c>
      <c r="D37" s="117">
        <f>'Examens déc et juin'!I48</f>
        <v>0</v>
      </c>
      <c r="E37" s="117" t="str">
        <f>'Période 2'!AM42</f>
        <v/>
      </c>
      <c r="F37" s="117" t="str">
        <f>'Période 3'!AM42</f>
        <v/>
      </c>
      <c r="G37" s="117">
        <f>'Examens déc et juin'!Q48</f>
        <v>0</v>
      </c>
      <c r="H37" s="118">
        <f>'Aperçu annuel et examen de sept'!J50</f>
        <v>0</v>
      </c>
      <c r="I37" s="118">
        <f>+'Aperçu annuel et examen de sept'!$J$44</f>
        <v>0.51265881238859179</v>
      </c>
    </row>
    <row r="38" spans="2:9" x14ac:dyDescent="0.3">
      <c r="C38" s="117">
        <f>'Période 1'!AM43</f>
        <v>0</v>
      </c>
      <c r="D38" s="117">
        <f>'Examens déc et juin'!I49</f>
        <v>0</v>
      </c>
      <c r="E38" s="117">
        <f>'Période 2'!AM43</f>
        <v>0</v>
      </c>
      <c r="F38" s="117">
        <f>'Période 3'!AM43</f>
        <v>0</v>
      </c>
      <c r="G38" s="117">
        <f>'Examens déc et juin'!Q49</f>
        <v>0</v>
      </c>
      <c r="H38" s="118">
        <f>'Aperçu annuel et examen de sept'!J51</f>
        <v>0</v>
      </c>
      <c r="I38" s="118">
        <f>+'Aperçu annuel et examen de sept'!$J$44</f>
        <v>0.51265881238859179</v>
      </c>
    </row>
  </sheetData>
  <sheetProtection algorithmName="SHA-512" hashValue="7yAzqi7IDLS8Z2Nn1DQB3pPi3R1JYA+RNTltSLOCz7u25dN07mb0WVUUSycO0NDUzcgkArPo54Ca/DYdvZtCOg==" saltValue="f52xQ7Qn6dhchk/rZ63mIA==" spinCount="100000" sheet="1" objects="1" scenarios="1" selectLockedCells="1"/>
  <mergeCells count="2">
    <mergeCell ref="K5:Q5"/>
    <mergeCell ref="K3:Q3"/>
  </mergeCells>
  <conditionalFormatting sqref="K7:Q7">
    <cfRule type="cellIs" dxfId="0" priority="1" operator="lessThan">
      <formula>0.5</formula>
    </cfRule>
  </conditionalFormatting>
  <dataValidations count="1">
    <dataValidation type="list" allowBlank="1" showInputMessage="1" showErrorMessage="1" sqref="K3" xr:uid="{00000000-0002-0000-0700-000000000000}">
      <formula1>$B$3:$B$37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7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graphique'!B2:B2</xm:f>
              <xm:sqref>C2</xm:sqref>
            </x14:sparkline>
          </x14:sparklines>
        </x14:sparklineGroup>
        <x14:sparklineGroup displayEmptyCellsAs="gap" xr2:uid="{00000000-0003-0000-07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graphique'!B3:B3</xm:f>
              <xm:sqref>C3</xm:sqref>
            </x14:sparkline>
            <x14:sparkline>
              <xm:f>'Evolution graphique'!B4:B4</xm:f>
              <xm:sqref>C4</xm:sqref>
            </x14:sparkline>
            <x14:sparkline>
              <xm:f>'Evolution graphique'!B5:B5</xm:f>
              <xm:sqref>C5</xm:sqref>
            </x14:sparkline>
            <x14:sparkline>
              <xm:f>'Evolution graphique'!B6:B6</xm:f>
              <xm:sqref>C6</xm:sqref>
            </x14:sparkline>
            <x14:sparkline>
              <xm:f>'Evolution graphique'!B7:B7</xm:f>
              <xm:sqref>C7</xm:sqref>
            </x14:sparkline>
            <x14:sparkline>
              <xm:f>'Evolution graphique'!B8:B8</xm:f>
              <xm:sqref>C8</xm:sqref>
            </x14:sparkline>
            <x14:sparkline>
              <xm:f>'Evolution graphique'!B9:B9</xm:f>
              <xm:sqref>C9</xm:sqref>
            </x14:sparkline>
            <x14:sparkline>
              <xm:f>'Evolution graphique'!B10:B10</xm:f>
              <xm:sqref>C10</xm:sqref>
            </x14:sparkline>
            <x14:sparkline>
              <xm:f>'Evolution graphique'!B11:B11</xm:f>
              <xm:sqref>C11</xm:sqref>
            </x14:sparkline>
            <x14:sparkline>
              <xm:f>'Evolution graphique'!B12:B12</xm:f>
              <xm:sqref>C12</xm:sqref>
            </x14:sparkline>
            <x14:sparkline>
              <xm:f>'Evolution graphique'!B13:B13</xm:f>
              <xm:sqref>C13</xm:sqref>
            </x14:sparkline>
            <x14:sparkline>
              <xm:f>'Evolution graphique'!B14:B14</xm:f>
              <xm:sqref>C14</xm:sqref>
            </x14:sparkline>
            <x14:sparkline>
              <xm:f>'Evolution graphique'!B15:B15</xm:f>
              <xm:sqref>C15</xm:sqref>
            </x14:sparkline>
            <x14:sparkline>
              <xm:f>'Evolution graphique'!B16:B16</xm:f>
              <xm:sqref>C16</xm:sqref>
            </x14:sparkline>
            <x14:sparkline>
              <xm:f>'Evolution graphique'!B17:B17</xm:f>
              <xm:sqref>C17</xm:sqref>
            </x14:sparkline>
            <x14:sparkline>
              <xm:f>'Evolution graphique'!B18:B18</xm:f>
              <xm:sqref>C18</xm:sqref>
            </x14:sparkline>
            <x14:sparkline>
              <xm:f>'Evolution graphique'!B19:B19</xm:f>
              <xm:sqref>C19</xm:sqref>
            </x14:sparkline>
            <x14:sparkline>
              <xm:f>'Evolution graphique'!B20:B20</xm:f>
              <xm:sqref>C20</xm:sqref>
            </x14:sparkline>
            <x14:sparkline>
              <xm:f>'Evolution graphique'!B21:B21</xm:f>
              <xm:sqref>C21</xm:sqref>
            </x14:sparkline>
            <x14:sparkline>
              <xm:f>'Evolution graphique'!B22:B22</xm:f>
              <xm:sqref>C22</xm:sqref>
            </x14:sparkline>
            <x14:sparkline>
              <xm:f>'Evolution graphique'!B23:B23</xm:f>
              <xm:sqref>C23</xm:sqref>
            </x14:sparkline>
            <x14:sparkline>
              <xm:f>'Evolution graphique'!B24:B24</xm:f>
              <xm:sqref>C24</xm:sqref>
            </x14:sparkline>
            <x14:sparkline>
              <xm:f>'Evolution graphique'!B25:B25</xm:f>
              <xm:sqref>C25</xm:sqref>
            </x14:sparkline>
            <x14:sparkline>
              <xm:f>'Evolution graphique'!B26:B26</xm:f>
              <xm:sqref>C26</xm:sqref>
            </x14:sparkline>
            <x14:sparkline>
              <xm:f>'Evolution graphique'!B27:B27</xm:f>
              <xm:sqref>C27</xm:sqref>
            </x14:sparkline>
            <x14:sparkline>
              <xm:f>'Evolution graphique'!B28:B28</xm:f>
              <xm:sqref>C28</xm:sqref>
            </x14:sparkline>
            <x14:sparkline>
              <xm:f>'Evolution graphique'!B29:B29</xm:f>
              <xm:sqref>C29</xm:sqref>
            </x14:sparkline>
            <x14:sparkline>
              <xm:f>'Evolution graphique'!B30:B30</xm:f>
              <xm:sqref>C30</xm:sqref>
            </x14:sparkline>
            <x14:sparkline>
              <xm:f>'Evolution graphique'!B31:B31</xm:f>
              <xm:sqref>C31</xm:sqref>
            </x14:sparkline>
            <x14:sparkline>
              <xm:f>'Evolution graphique'!B32:B32</xm:f>
              <xm:sqref>C32</xm:sqref>
            </x14:sparkline>
            <x14:sparkline>
              <xm:f>'Evolution graphique'!B33:B33</xm:f>
              <xm:sqref>C33</xm:sqref>
            </x14:sparkline>
            <x14:sparkline>
              <xm:f>'Evolution graphique'!B34:B34</xm:f>
              <xm:sqref>C34</xm:sqref>
            </x14:sparkline>
            <x14:sparkline>
              <xm:f>'Evolution graphique'!B35:B35</xm:f>
              <xm:sqref>C35</xm:sqref>
            </x14:sparkline>
            <x14:sparkline>
              <xm:f>'Evolution graphique'!B36:B36</xm:f>
              <xm:sqref>C36</xm:sqref>
            </x14:sparkline>
            <x14:sparkline>
              <xm:f>'Evolution graphique'!B37:B37</xm:f>
              <xm:sqref>C37</xm:sqref>
            </x14:sparkline>
            <x14:sparkline>
              <xm:f>'Evolution graphique'!B38:B38</xm:f>
              <xm:sqref>C38</xm:sqref>
            </x14:sparkline>
          </x14:sparklines>
        </x14:sparklineGroup>
        <x14:sparklineGroup displayEmptyCellsAs="gap" xr2:uid="{00000000-0003-0000-07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graphique'!J6:J6</xm:f>
              <xm:sqref>K6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Instructions</vt:lpstr>
      <vt:lpstr>Liste élèves</vt:lpstr>
      <vt:lpstr>Période 1</vt:lpstr>
      <vt:lpstr>Période 2</vt:lpstr>
      <vt:lpstr>Période 3</vt:lpstr>
      <vt:lpstr>Examens déc et juin</vt:lpstr>
      <vt:lpstr>Aperçu annuel et examen de sept</vt:lpstr>
      <vt:lpstr>Evolution graphique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Arthemis</dc:creator>
  <cp:lastModifiedBy>Cosimo DE PAOLA</cp:lastModifiedBy>
  <dcterms:created xsi:type="dcterms:W3CDTF">2018-09-25T17:12:54Z</dcterms:created>
  <dcterms:modified xsi:type="dcterms:W3CDTF">2019-09-10T09:56:14Z</dcterms:modified>
</cp:coreProperties>
</file>